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mcgahatb_fultonschools_org1/Documents/SEC/Scheduling/Projections Worksheets/20-21/"/>
    </mc:Choice>
  </mc:AlternateContent>
  <xr:revisionPtr revIDLastSave="72" documentId="8_{B91FFD4A-7CEC-4539-956D-C83914D6B41B}" xr6:coauthVersionLast="46" xr6:coauthVersionMax="46" xr10:uidLastSave="{CB0615D4-40F2-014D-AC92-0761E78F0E77}"/>
  <bookViews>
    <workbookView xWindow="0" yWindow="-21100" windowWidth="38400" windowHeight="21100" tabRatio="500" xr2:uid="{00000000-000D-0000-FFFF-FFFF00000000}"/>
  </bookViews>
  <sheets>
    <sheet name="DATA" sheetId="1" r:id="rId1"/>
    <sheet name="ANALYSIS" sheetId="2" r:id="rId2"/>
    <sheet name="LABELS" sheetId="3" state="hidden" r:id="rId3"/>
  </sheets>
  <externalReferences>
    <externalReference r:id="rId4"/>
  </externalReferences>
  <definedNames>
    <definedName name="_xlnm._FilterDatabase" localSheetId="2" hidden="1">LABELS!$A$1:$D$106</definedName>
    <definedName name="DIS">LABELS!$C$2:$C$17</definedName>
    <definedName name="ES">LABELS!$A$48:$A$109</definedName>
    <definedName name="ESGRD">LABELS!$B$3:$B$8</definedName>
    <definedName name="ESOL">[1]LABELS!$I$2:$I$3</definedName>
    <definedName name="GRADES">LABELS!$B$2:$B$16</definedName>
    <definedName name="GRD">LABELS!#REF!</definedName>
    <definedName name="HS">LABELS!$A$2:$A$46</definedName>
    <definedName name="HSGRD">LABELS!$B$12:$B$16</definedName>
    <definedName name="MS">LABELS!#REF!</definedName>
    <definedName name="MSGRD">LABELS!$B$9:$B$11</definedName>
    <definedName name="School">LABELS!$A$2:$A$47</definedName>
    <definedName name="SCHOOLS">LABELS!$A$2:$A$109</definedName>
    <definedName name="SERVICE">LABELS!$D$2:$D$6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2" l="1"/>
  <c r="E23" i="2"/>
  <c r="E22" i="2"/>
  <c r="E25" i="2"/>
  <c r="E21" i="2"/>
  <c r="A1" i="2" l="1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D21" i="2"/>
  <c r="D22" i="2"/>
  <c r="D23" i="2"/>
  <c r="D24" i="2"/>
  <c r="D25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H4" i="2"/>
  <c r="G4" i="2"/>
  <c r="F4" i="2"/>
  <c r="E4" i="2"/>
  <c r="D4" i="2"/>
  <c r="D5" i="2"/>
  <c r="D6" i="2"/>
  <c r="D7" i="2"/>
  <c r="D8" i="2"/>
  <c r="R27" i="2" l="1"/>
  <c r="S27" i="2"/>
  <c r="C25" i="2"/>
  <c r="C8" i="2"/>
  <c r="E10" i="2"/>
  <c r="F10" i="2"/>
  <c r="G10" i="2"/>
  <c r="H10" i="2"/>
  <c r="C35" i="2"/>
  <c r="D35" i="2"/>
  <c r="E35" i="2"/>
  <c r="AE5" i="2" s="1"/>
  <c r="F35" i="2"/>
  <c r="AF5" i="2" s="1"/>
  <c r="G35" i="2"/>
  <c r="AG5" i="2" s="1"/>
  <c r="H35" i="2"/>
  <c r="AH5" i="2" s="1"/>
  <c r="I35" i="2"/>
  <c r="J35" i="2"/>
  <c r="AE6" i="2" s="1"/>
  <c r="K35" i="2"/>
  <c r="AF6" i="2" s="1"/>
  <c r="L35" i="2"/>
  <c r="AG6" i="2" s="1"/>
  <c r="M35" i="2"/>
  <c r="AH6" i="2" s="1"/>
  <c r="N35" i="2"/>
  <c r="O35" i="2"/>
  <c r="AE7" i="2" s="1"/>
  <c r="P35" i="2"/>
  <c r="AF7" i="2" s="1"/>
  <c r="Q35" i="2"/>
  <c r="AG7" i="2" s="1"/>
  <c r="R35" i="2"/>
  <c r="AH7" i="2" s="1"/>
  <c r="S35" i="2"/>
  <c r="T35" i="2"/>
  <c r="AE8" i="2" s="1"/>
  <c r="U35" i="2"/>
  <c r="AF8" i="2" s="1"/>
  <c r="V35" i="2"/>
  <c r="AG8" i="2" s="1"/>
  <c r="W35" i="2"/>
  <c r="AH8" i="2" s="1"/>
  <c r="X35" i="2"/>
  <c r="Y35" i="2"/>
  <c r="AE9" i="2" s="1"/>
  <c r="Z35" i="2"/>
  <c r="AF9" i="2" s="1"/>
  <c r="AA35" i="2"/>
  <c r="AG9" i="2" s="1"/>
  <c r="AB35" i="2"/>
  <c r="AH9" i="2" s="1"/>
  <c r="AC35" i="2"/>
  <c r="AD35" i="2"/>
  <c r="AE10" i="2" s="1"/>
  <c r="AE35" i="2"/>
  <c r="AF10" i="2" s="1"/>
  <c r="AF35" i="2"/>
  <c r="AG10" i="2" s="1"/>
  <c r="AG35" i="2"/>
  <c r="AH10" i="2" s="1"/>
  <c r="AH35" i="2"/>
  <c r="AI35" i="2"/>
  <c r="AE11" i="2" s="1"/>
  <c r="AJ35" i="2"/>
  <c r="AF11" i="2" s="1"/>
  <c r="AK35" i="2"/>
  <c r="AG11" i="2" s="1"/>
  <c r="AL35" i="2"/>
  <c r="AH11" i="2" s="1"/>
  <c r="AE12" i="2" l="1"/>
  <c r="AF12" i="2"/>
  <c r="Q27" i="2"/>
  <c r="O27" i="2"/>
  <c r="M27" i="2"/>
  <c r="K27" i="2"/>
  <c r="N27" i="2"/>
  <c r="J27" i="2"/>
  <c r="P27" i="2"/>
  <c r="L27" i="2"/>
  <c r="E13" i="2"/>
  <c r="F13" i="2"/>
  <c r="G13" i="2"/>
  <c r="H13" i="2"/>
  <c r="I13" i="2"/>
  <c r="J13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F31" i="2" l="1"/>
  <c r="P5" i="2" s="1"/>
  <c r="Q33" i="2"/>
  <c r="Y7" i="2" s="1"/>
  <c r="G31" i="2"/>
  <c r="Q5" i="2" s="1"/>
  <c r="E31" i="2"/>
  <c r="O5" i="2" s="1"/>
  <c r="J31" i="2"/>
  <c r="O6" i="2" s="1"/>
  <c r="O31" i="2"/>
  <c r="O7" i="2" s="1"/>
  <c r="T31" i="2"/>
  <c r="O8" i="2" s="1"/>
  <c r="Y31" i="2"/>
  <c r="O9" i="2" s="1"/>
  <c r="AD31" i="2"/>
  <c r="O10" i="2" s="1"/>
  <c r="AI31" i="2"/>
  <c r="O11" i="2" s="1"/>
  <c r="E32" i="2"/>
  <c r="S5" i="2" s="1"/>
  <c r="J32" i="2"/>
  <c r="S6" i="2" s="1"/>
  <c r="O32" i="2"/>
  <c r="S7" i="2" s="1"/>
  <c r="T32" i="2"/>
  <c r="S8" i="2" s="1"/>
  <c r="Y32" i="2"/>
  <c r="S9" i="2" s="1"/>
  <c r="AD32" i="2"/>
  <c r="S10" i="2" s="1"/>
  <c r="AI32" i="2"/>
  <c r="S11" i="2" s="1"/>
  <c r="E33" i="2"/>
  <c r="W5" i="2" s="1"/>
  <c r="J33" i="2"/>
  <c r="W6" i="2" s="1"/>
  <c r="O33" i="2"/>
  <c r="W7" i="2" s="1"/>
  <c r="T33" i="2"/>
  <c r="W8" i="2" s="1"/>
  <c r="Y33" i="2"/>
  <c r="W9" i="2" s="1"/>
  <c r="AD33" i="2"/>
  <c r="W10" i="2" s="1"/>
  <c r="AI33" i="2"/>
  <c r="E34" i="2"/>
  <c r="AA5" i="2" s="1"/>
  <c r="J34" i="2"/>
  <c r="AA6" i="2" s="1"/>
  <c r="O34" i="2"/>
  <c r="AA7" i="2" s="1"/>
  <c r="T34" i="2"/>
  <c r="AA8" i="2" s="1"/>
  <c r="Y34" i="2"/>
  <c r="AA9" i="2" s="1"/>
  <c r="AD34" i="2"/>
  <c r="AA10" i="2" s="1"/>
  <c r="AI34" i="2"/>
  <c r="H31" i="2"/>
  <c r="R5" i="2" s="1"/>
  <c r="K31" i="2"/>
  <c r="P6" i="2" s="1"/>
  <c r="L31" i="2"/>
  <c r="Q6" i="2" s="1"/>
  <c r="M31" i="2"/>
  <c r="R6" i="2" s="1"/>
  <c r="P31" i="2"/>
  <c r="P7" i="2" s="1"/>
  <c r="Q31" i="2"/>
  <c r="Q7" i="2" s="1"/>
  <c r="R31" i="2"/>
  <c r="R7" i="2" s="1"/>
  <c r="U31" i="2"/>
  <c r="P8" i="2" s="1"/>
  <c r="V31" i="2"/>
  <c r="Q8" i="2" s="1"/>
  <c r="W31" i="2"/>
  <c r="R8" i="2" s="1"/>
  <c r="Z31" i="2"/>
  <c r="P9" i="2" s="1"/>
  <c r="AA31" i="2"/>
  <c r="Q9" i="2" s="1"/>
  <c r="AB31" i="2"/>
  <c r="R9" i="2" s="1"/>
  <c r="AE31" i="2"/>
  <c r="P10" i="2" s="1"/>
  <c r="AF31" i="2"/>
  <c r="Q10" i="2" s="1"/>
  <c r="AG31" i="2"/>
  <c r="R10" i="2" s="1"/>
  <c r="AJ31" i="2"/>
  <c r="P11" i="2" s="1"/>
  <c r="AK31" i="2"/>
  <c r="Q11" i="2" s="1"/>
  <c r="AL31" i="2"/>
  <c r="R11" i="2" s="1"/>
  <c r="F32" i="2"/>
  <c r="T5" i="2" s="1"/>
  <c r="G32" i="2"/>
  <c r="U5" i="2" s="1"/>
  <c r="H32" i="2"/>
  <c r="V5" i="2" s="1"/>
  <c r="K32" i="2"/>
  <c r="T6" i="2" s="1"/>
  <c r="L32" i="2"/>
  <c r="U6" i="2" s="1"/>
  <c r="M32" i="2"/>
  <c r="V6" i="2" s="1"/>
  <c r="P32" i="2"/>
  <c r="T7" i="2" s="1"/>
  <c r="Q32" i="2"/>
  <c r="U7" i="2" s="1"/>
  <c r="R32" i="2"/>
  <c r="V7" i="2" s="1"/>
  <c r="U32" i="2"/>
  <c r="T8" i="2" s="1"/>
  <c r="V32" i="2"/>
  <c r="U8" i="2" s="1"/>
  <c r="W32" i="2"/>
  <c r="V8" i="2" s="1"/>
  <c r="Z32" i="2"/>
  <c r="T9" i="2" s="1"/>
  <c r="AA32" i="2"/>
  <c r="U9" i="2" s="1"/>
  <c r="AB32" i="2"/>
  <c r="V9" i="2" s="1"/>
  <c r="AE32" i="2"/>
  <c r="T10" i="2" s="1"/>
  <c r="AF32" i="2"/>
  <c r="U10" i="2" s="1"/>
  <c r="AG32" i="2"/>
  <c r="V10" i="2" s="1"/>
  <c r="AJ32" i="2"/>
  <c r="T11" i="2" s="1"/>
  <c r="AK32" i="2"/>
  <c r="U11" i="2" s="1"/>
  <c r="AL32" i="2"/>
  <c r="V11" i="2" s="1"/>
  <c r="F33" i="2"/>
  <c r="X5" i="2" s="1"/>
  <c r="G33" i="2"/>
  <c r="Y5" i="2" s="1"/>
  <c r="H33" i="2"/>
  <c r="Z5" i="2" s="1"/>
  <c r="K33" i="2"/>
  <c r="X6" i="2" s="1"/>
  <c r="L33" i="2"/>
  <c r="Y6" i="2" s="1"/>
  <c r="M33" i="2"/>
  <c r="Z6" i="2" s="1"/>
  <c r="P33" i="2"/>
  <c r="X7" i="2" s="1"/>
  <c r="R33" i="2"/>
  <c r="Z7" i="2" s="1"/>
  <c r="U33" i="2"/>
  <c r="X8" i="2" s="1"/>
  <c r="V33" i="2"/>
  <c r="Y8" i="2" s="1"/>
  <c r="W33" i="2"/>
  <c r="Z8" i="2" s="1"/>
  <c r="Z33" i="2"/>
  <c r="X9" i="2" s="1"/>
  <c r="AA33" i="2"/>
  <c r="Y9" i="2" s="1"/>
  <c r="AB33" i="2"/>
  <c r="Z9" i="2" s="1"/>
  <c r="AE33" i="2"/>
  <c r="X10" i="2" s="1"/>
  <c r="AF33" i="2"/>
  <c r="Y10" i="2" s="1"/>
  <c r="AG33" i="2"/>
  <c r="Z10" i="2" s="1"/>
  <c r="AJ33" i="2"/>
  <c r="AK33" i="2"/>
  <c r="AL33" i="2"/>
  <c r="F34" i="2"/>
  <c r="AB5" i="2" s="1"/>
  <c r="G34" i="2"/>
  <c r="AC5" i="2" s="1"/>
  <c r="H34" i="2"/>
  <c r="AD5" i="2" s="1"/>
  <c r="K34" i="2"/>
  <c r="AB6" i="2" s="1"/>
  <c r="L34" i="2"/>
  <c r="AC6" i="2" s="1"/>
  <c r="M34" i="2"/>
  <c r="AD6" i="2" s="1"/>
  <c r="P34" i="2"/>
  <c r="AB7" i="2" s="1"/>
  <c r="Q34" i="2"/>
  <c r="AC7" i="2" s="1"/>
  <c r="R34" i="2"/>
  <c r="AD7" i="2" s="1"/>
  <c r="U34" i="2"/>
  <c r="AB8" i="2" s="1"/>
  <c r="V34" i="2"/>
  <c r="AC8" i="2" s="1"/>
  <c r="W34" i="2"/>
  <c r="AD8" i="2" s="1"/>
  <c r="Z34" i="2"/>
  <c r="AB9" i="2" s="1"/>
  <c r="AA34" i="2"/>
  <c r="AC9" i="2" s="1"/>
  <c r="AB34" i="2"/>
  <c r="AD9" i="2" s="1"/>
  <c r="AE34" i="2"/>
  <c r="AB10" i="2" s="1"/>
  <c r="AF34" i="2"/>
  <c r="AC10" i="2" s="1"/>
  <c r="AG34" i="2"/>
  <c r="AD10" i="2" s="1"/>
  <c r="AJ34" i="2"/>
  <c r="AK34" i="2"/>
  <c r="AL34" i="2"/>
  <c r="I32" i="2"/>
  <c r="N32" i="2"/>
  <c r="S32" i="2"/>
  <c r="X32" i="2"/>
  <c r="AC32" i="2"/>
  <c r="AH32" i="2"/>
  <c r="I33" i="2"/>
  <c r="N33" i="2"/>
  <c r="S33" i="2"/>
  <c r="X33" i="2"/>
  <c r="AC33" i="2"/>
  <c r="AH33" i="2"/>
  <c r="I34" i="2"/>
  <c r="N34" i="2"/>
  <c r="S34" i="2"/>
  <c r="X34" i="2"/>
  <c r="AC34" i="2"/>
  <c r="AH34" i="2"/>
  <c r="AH31" i="2"/>
  <c r="AC31" i="2"/>
  <c r="X31" i="2"/>
  <c r="S31" i="2"/>
  <c r="N31" i="2"/>
  <c r="I31" i="2"/>
  <c r="D31" i="2"/>
  <c r="D32" i="2"/>
  <c r="D33" i="2"/>
  <c r="D34" i="2"/>
  <c r="D13" i="2"/>
  <c r="D14" i="2"/>
  <c r="D15" i="2"/>
  <c r="D16" i="2"/>
  <c r="D17" i="2"/>
  <c r="C32" i="2"/>
  <c r="C33" i="2"/>
  <c r="C34" i="2"/>
  <c r="C31" i="2"/>
  <c r="C22" i="2"/>
  <c r="C23" i="2"/>
  <c r="C24" i="2"/>
  <c r="C21" i="2"/>
  <c r="C14" i="2"/>
  <c r="C15" i="2"/>
  <c r="C16" i="2"/>
  <c r="C17" i="2"/>
  <c r="C13" i="2"/>
  <c r="C5" i="2"/>
  <c r="C6" i="2"/>
  <c r="C7" i="2"/>
  <c r="C4" i="2"/>
  <c r="E27" i="2" l="1"/>
  <c r="AD11" i="2"/>
  <c r="Z11" i="2"/>
  <c r="AB11" i="2"/>
  <c r="X11" i="2"/>
  <c r="AA11" i="2"/>
  <c r="AA12" i="2" s="1"/>
  <c r="W11" i="2"/>
  <c r="W12" i="2" s="1"/>
  <c r="AC11" i="2"/>
  <c r="Y11" i="2"/>
  <c r="H1" i="2"/>
  <c r="E37" i="2"/>
  <c r="D10" i="2"/>
  <c r="AA37" i="2"/>
  <c r="AE37" i="2"/>
  <c r="AK37" i="2"/>
  <c r="N37" i="2"/>
  <c r="S37" i="2"/>
  <c r="F37" i="2"/>
  <c r="X37" i="2"/>
  <c r="H37" i="2"/>
  <c r="G18" i="2"/>
  <c r="H27" i="2"/>
  <c r="I27" i="2"/>
  <c r="T12" i="2"/>
  <c r="O12" i="2"/>
  <c r="V37" i="2"/>
  <c r="R37" i="2"/>
  <c r="M37" i="2"/>
  <c r="J37" i="2"/>
  <c r="F27" i="2"/>
  <c r="AH37" i="2"/>
  <c r="I37" i="2"/>
  <c r="AF37" i="2"/>
  <c r="Q37" i="2"/>
  <c r="L37" i="2"/>
  <c r="AD37" i="2"/>
  <c r="D27" i="2"/>
  <c r="D18" i="2"/>
  <c r="F18" i="2"/>
  <c r="AB37" i="2"/>
  <c r="K37" i="2"/>
  <c r="H18" i="2"/>
  <c r="AC37" i="2"/>
  <c r="G37" i="2"/>
  <c r="W37" i="2"/>
  <c r="AL37" i="2"/>
  <c r="I18" i="2"/>
  <c r="J18" i="2"/>
  <c r="D37" i="2"/>
  <c r="P37" i="2"/>
  <c r="U37" i="2"/>
  <c r="AI37" i="2"/>
  <c r="E18" i="2"/>
  <c r="O37" i="2"/>
  <c r="AG37" i="2"/>
  <c r="T37" i="2"/>
  <c r="G27" i="2"/>
  <c r="S12" i="2"/>
  <c r="P12" i="2"/>
  <c r="AJ37" i="2"/>
  <c r="Z37" i="2"/>
  <c r="Y37" i="2"/>
  <c r="D38" i="2" l="1"/>
  <c r="X38" i="2"/>
  <c r="I38" i="2"/>
  <c r="AC38" i="2"/>
  <c r="AH38" i="2"/>
  <c r="S38" i="2"/>
  <c r="N38" i="2"/>
  <c r="AG18" i="2"/>
  <c r="AB12" i="2"/>
  <c r="X12" i="2"/>
  <c r="O13" i="2" l="1"/>
  <c r="Y18" i="2" l="1"/>
</calcChain>
</file>

<file path=xl/sharedStrings.xml><?xml version="1.0" encoding="utf-8"?>
<sst xmlns="http://schemas.openxmlformats.org/spreadsheetml/2006/main" count="282" uniqueCount="167">
  <si>
    <t>SCHOOL</t>
  </si>
  <si>
    <t>LAST NAME</t>
  </si>
  <si>
    <t>FIRST NAME</t>
  </si>
  <si>
    <t>DIS</t>
  </si>
  <si>
    <t>ELA</t>
  </si>
  <si>
    <t>RDG</t>
  </si>
  <si>
    <t>MA</t>
  </si>
  <si>
    <t>SC</t>
  </si>
  <si>
    <t>SS</t>
  </si>
  <si>
    <t>ELE1</t>
  </si>
  <si>
    <t>ELE2</t>
  </si>
  <si>
    <t>Total number of students:</t>
  </si>
  <si>
    <t>Breakdown of the # of classes needed</t>
  </si>
  <si>
    <t>Service &amp; Grade Breakdown</t>
  </si>
  <si>
    <t>TOTALS</t>
  </si>
  <si>
    <t>CON</t>
  </si>
  <si>
    <t>SI</t>
  </si>
  <si>
    <t>COL</t>
  </si>
  <si>
    <t>COT</t>
  </si>
  <si>
    <t>RES</t>
  </si>
  <si>
    <t>12+</t>
  </si>
  <si>
    <t># of students/periods within each grade level needing a specific service type</t>
  </si>
  <si>
    <t>SUB:</t>
  </si>
  <si>
    <t>Subject &amp; Service Breakdown</t>
  </si>
  <si>
    <t># of students within each subject area needing a specific service type</t>
  </si>
  <si>
    <t>TOTAL:</t>
  </si>
  <si>
    <t xml:space="preserve">*Numbers do not include CON (Consultative services are conducted during planning periods) </t>
  </si>
  <si>
    <t>COLL</t>
  </si>
  <si>
    <t># of INSTRUCTIONAL periods per</t>
  </si>
  <si>
    <t>Teacher:</t>
  </si>
  <si>
    <t>Para:</t>
  </si>
  <si>
    <t># of staff needed to cover classes:</t>
  </si>
  <si>
    <t>Teachers:</t>
  </si>
  <si>
    <t>Paraprofessionals:</t>
  </si>
  <si>
    <t>Disability &amp; Grade Breakdown</t>
  </si>
  <si>
    <t>AUT</t>
  </si>
  <si>
    <t>DHH</t>
  </si>
  <si>
    <t>D/B</t>
  </si>
  <si>
    <t>EBD</t>
  </si>
  <si>
    <t>MI</t>
  </si>
  <si>
    <t>MOID</t>
  </si>
  <si>
    <t>OHI</t>
  </si>
  <si>
    <t>OI</t>
  </si>
  <si>
    <t>PID</t>
  </si>
  <si>
    <t>SDD</t>
  </si>
  <si>
    <t>SID</t>
  </si>
  <si>
    <t>SLD</t>
  </si>
  <si>
    <t>SLI</t>
  </si>
  <si>
    <t>VI</t>
  </si>
  <si>
    <t>TBI</t>
  </si>
  <si>
    <t># of students within each disability category across each grade level</t>
  </si>
  <si>
    <t>Subject, Service, &amp; Grade Breakdown</t>
  </si>
  <si>
    <t># of students within each grade level, by subject area, needing a specific service type</t>
  </si>
  <si>
    <t>SCHOOLS</t>
  </si>
  <si>
    <t>GRADES</t>
  </si>
  <si>
    <t>SERVICE</t>
  </si>
  <si>
    <t>&gt;=</t>
  </si>
  <si>
    <t>&lt;</t>
  </si>
  <si>
    <t>CLASS</t>
  </si>
  <si>
    <t>Alpharetta HS</t>
  </si>
  <si>
    <t>PK</t>
  </si>
  <si>
    <t>Banneker HS</t>
  </si>
  <si>
    <t>KK</t>
  </si>
  <si>
    <t>Cambridge HS</t>
  </si>
  <si>
    <t>Centennial HS</t>
  </si>
  <si>
    <t>Chattahoochee HS</t>
  </si>
  <si>
    <t>Creekside HS</t>
  </si>
  <si>
    <t>Hapeville Charter HS Career Academy</t>
  </si>
  <si>
    <t>Independence HS</t>
  </si>
  <si>
    <t>Johns Creek HS</t>
  </si>
  <si>
    <t>Langston Hughes HS</t>
  </si>
  <si>
    <t>MATRICULATING</t>
  </si>
  <si>
    <t>McClarin HS</t>
  </si>
  <si>
    <t>Milton HS</t>
  </si>
  <si>
    <t>North Springs HS</t>
  </si>
  <si>
    <t>Northview HS</t>
  </si>
  <si>
    <t>Riverwood HS</t>
  </si>
  <si>
    <t>Roswell HS</t>
  </si>
  <si>
    <t>Skyview</t>
  </si>
  <si>
    <t>Tri-Cities HS</t>
  </si>
  <si>
    <t>Westlake HS</t>
  </si>
  <si>
    <t>Fulton Academy of Science and Technology</t>
  </si>
  <si>
    <t>Autrey Mill MS</t>
  </si>
  <si>
    <t>Bear Creek MS</t>
  </si>
  <si>
    <t>Camp Creek MS</t>
  </si>
  <si>
    <t>Crabapple MS</t>
  </si>
  <si>
    <t>Elkins Pointe MS</t>
  </si>
  <si>
    <t>Hapeville Charter MS</t>
  </si>
  <si>
    <t>Haynes Bridge MS</t>
  </si>
  <si>
    <t>Holcomb Bridge MS</t>
  </si>
  <si>
    <t>Hopewell MS</t>
  </si>
  <si>
    <t>Kipp Charter MS</t>
  </si>
  <si>
    <t>Latin College Preparatory School</t>
  </si>
  <si>
    <t>McNair MS</t>
  </si>
  <si>
    <t>Northwestern MS</t>
  </si>
  <si>
    <t>Renaissance MS</t>
  </si>
  <si>
    <t>Ridgeview MS</t>
  </si>
  <si>
    <t>River Trail MS</t>
  </si>
  <si>
    <t>Sandtown MS</t>
  </si>
  <si>
    <t>Sandy Springs MS</t>
  </si>
  <si>
    <t>Taylor Road MS</t>
  </si>
  <si>
    <t>Webb Bridge MS</t>
  </si>
  <si>
    <t>West, Paul D. MS</t>
  </si>
  <si>
    <t>Woodland MS</t>
  </si>
  <si>
    <t>Abbotts Hill ES</t>
  </si>
  <si>
    <t>Alpharetta ES</t>
  </si>
  <si>
    <t>Amana Academy Charter ES</t>
  </si>
  <si>
    <t>Asa Hilliard ES</t>
  </si>
  <si>
    <t>Barnwell ES</t>
  </si>
  <si>
    <t>Bethune ES</t>
  </si>
  <si>
    <t>Birmingham Falls ES</t>
  </si>
  <si>
    <t>Brookview ES</t>
  </si>
  <si>
    <t>Campbell ES</t>
  </si>
  <si>
    <t>Chattahoochee Hills Charter ES</t>
  </si>
  <si>
    <t>Cliftondale ES</t>
  </si>
  <si>
    <t>Cogburn Woods ES</t>
  </si>
  <si>
    <t>College Park ES</t>
  </si>
  <si>
    <t>Conley Hills ES</t>
  </si>
  <si>
    <t>Crabapple Crossing ES</t>
  </si>
  <si>
    <t>Creek View ES</t>
  </si>
  <si>
    <t>Dolvin ES</t>
  </si>
  <si>
    <t>Dunwoody Springs ES</t>
  </si>
  <si>
    <t>Feldwood ES</t>
  </si>
  <si>
    <t>Findley Oaks ES</t>
  </si>
  <si>
    <t>Gullatt ES</t>
  </si>
  <si>
    <t>Hapeville ES</t>
  </si>
  <si>
    <t>Heards Ferry ES</t>
  </si>
  <si>
    <t>Hembree Springs ES</t>
  </si>
  <si>
    <t>Heritage ES</t>
  </si>
  <si>
    <t>High Point ES</t>
  </si>
  <si>
    <t>Hillside ES</t>
  </si>
  <si>
    <t>Holmes, Hamilton ES</t>
  </si>
  <si>
    <t>Ison Springs ES</t>
  </si>
  <si>
    <t>Jackson, Esther ES</t>
  </si>
  <si>
    <t>Latin Grammar School</t>
  </si>
  <si>
    <t>Lee, Seaborn ES</t>
  </si>
  <si>
    <t>Lewis, S.L. ES</t>
  </si>
  <si>
    <t>Liberty Point ES</t>
  </si>
  <si>
    <t>Main Street Charter</t>
  </si>
  <si>
    <t>Manning Oaks ES</t>
  </si>
  <si>
    <t>Medlock Bridge ES</t>
  </si>
  <si>
    <t>Mimosa ES</t>
  </si>
  <si>
    <t>Mountain Park ES</t>
  </si>
  <si>
    <t>New Prospect ES</t>
  </si>
  <si>
    <t>Nolan, Love T. ES</t>
  </si>
  <si>
    <t>Northwood ES</t>
  </si>
  <si>
    <t>Oakley ES</t>
  </si>
  <si>
    <t>Ocee ES</t>
  </si>
  <si>
    <t>Palmetto ES</t>
  </si>
  <si>
    <t>Parklane ES</t>
  </si>
  <si>
    <t>Randolph ES</t>
  </si>
  <si>
    <t>Renaissance ES</t>
  </si>
  <si>
    <t>River Eves ES</t>
  </si>
  <si>
    <t>Roswell North ES</t>
  </si>
  <si>
    <t>Shakerag ES</t>
  </si>
  <si>
    <t>Spalding Drive Ch. ES</t>
  </si>
  <si>
    <t>State Bridge ES</t>
  </si>
  <si>
    <t>Stonewall Tell ES</t>
  </si>
  <si>
    <t>Summit Hill ES</t>
  </si>
  <si>
    <t>Sweet Apple ES</t>
  </si>
  <si>
    <t>Vickery Mill ES</t>
  </si>
  <si>
    <t>West, Evoline C. ES</t>
  </si>
  <si>
    <t>Wilson Creek ES</t>
  </si>
  <si>
    <t>Wolf Creek ES</t>
  </si>
  <si>
    <t>Woodland Charter ES</t>
  </si>
  <si>
    <t>21 - 22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</si>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</sst>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.5"/>
      <color theme="0"/>
      <name val="Calibri"/>
      <family val="2"/>
      <scheme val="minor"/>
    </font>
    <font>
      <sz val="9.5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A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6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5" fillId="3" borderId="0" xfId="0" applyFont="1" applyFill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3" borderId="0" xfId="0" applyFont="1" applyFill="1"/>
    <xf numFmtId="0" fontId="5" fillId="3" borderId="0" xfId="0" quotePrefix="1" applyFont="1" applyFill="1"/>
    <xf numFmtId="0" fontId="6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9" borderId="2" xfId="0" applyFont="1" applyFill="1" applyBorder="1" applyAlignment="1">
      <alignment horizontal="left"/>
    </xf>
    <xf numFmtId="0" fontId="0" fillId="0" borderId="19" xfId="0" applyBorder="1"/>
    <xf numFmtId="0" fontId="0" fillId="0" borderId="8" xfId="0" applyBorder="1"/>
    <xf numFmtId="0" fontId="7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7" fillId="3" borderId="23" xfId="0" applyFont="1" applyFill="1" applyBorder="1" applyAlignment="1">
      <alignment horizontal="left"/>
    </xf>
    <xf numFmtId="0" fontId="5" fillId="3" borderId="17" xfId="0" applyFont="1" applyFill="1" applyBorder="1"/>
    <xf numFmtId="0" fontId="0" fillId="0" borderId="17" xfId="0" applyBorder="1"/>
    <xf numFmtId="0" fontId="0" fillId="0" borderId="24" xfId="0" applyBorder="1"/>
    <xf numFmtId="0" fontId="0" fillId="0" borderId="19" xfId="0" applyBorder="1" applyAlignment="1"/>
    <xf numFmtId="0" fontId="0" fillId="0" borderId="0" xfId="0" applyBorder="1" applyAlignment="1"/>
    <xf numFmtId="0" fontId="0" fillId="0" borderId="25" xfId="0" applyBorder="1" applyAlignment="1">
      <alignment horizontal="center"/>
    </xf>
    <xf numFmtId="0" fontId="0" fillId="0" borderId="8" xfId="0" applyBorder="1" applyAlignment="1">
      <alignment textRotation="90"/>
    </xf>
    <xf numFmtId="0" fontId="0" fillId="0" borderId="1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2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textRotation="90"/>
    </xf>
    <xf numFmtId="0" fontId="15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textRotation="90"/>
    </xf>
    <xf numFmtId="0" fontId="12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textRotation="90"/>
    </xf>
    <xf numFmtId="0" fontId="15" fillId="12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textRotation="90"/>
    </xf>
    <xf numFmtId="0" fontId="15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textRotation="90"/>
    </xf>
    <xf numFmtId="0" fontId="12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 textRotation="90"/>
    </xf>
    <xf numFmtId="0" fontId="16" fillId="13" borderId="5" xfId="0" applyFont="1" applyFill="1" applyBorder="1" applyAlignment="1">
      <alignment horizontal="center"/>
    </xf>
    <xf numFmtId="0" fontId="16" fillId="13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textRotation="90"/>
    </xf>
    <xf numFmtId="0" fontId="15" fillId="3" borderId="26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7" fillId="3" borderId="26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left"/>
    </xf>
    <xf numFmtId="0" fontId="1" fillId="8" borderId="8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</cellXfs>
  <cellStyles count="281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95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3" builtinId="8" hidden="1"/>
    <cellStyle name="Hyperlink" xfId="227" builtinId="8" hidden="1"/>
    <cellStyle name="Hyperlink" xfId="229" builtinId="8" hidden="1"/>
    <cellStyle name="Hyperlink" xfId="231" builtinId="8" hidden="1"/>
    <cellStyle name="Hyperlink" xfId="235" builtinId="8" hidden="1"/>
    <cellStyle name="Hyperlink" xfId="237" builtinId="8" hidden="1"/>
    <cellStyle name="Hyperlink" xfId="239" builtinId="8" hidden="1"/>
    <cellStyle name="Hyperlink" xfId="243" builtinId="8" hidden="1"/>
    <cellStyle name="Hyperlink" xfId="245" builtinId="8" hidden="1"/>
    <cellStyle name="Hyperlink" xfId="247" builtinId="8" hidden="1"/>
    <cellStyle name="Hyperlink" xfId="251" builtinId="8" hidden="1"/>
    <cellStyle name="Hyperlink" xfId="253" builtinId="8" hidden="1"/>
    <cellStyle name="Hyperlink" xfId="255" builtinId="8" hidden="1"/>
    <cellStyle name="Hyperlink" xfId="259" builtinId="8" hidden="1"/>
    <cellStyle name="Hyperlink" xfId="261" builtinId="8" hidden="1"/>
    <cellStyle name="Hyperlink" xfId="263" builtinId="8" hidden="1"/>
    <cellStyle name="Hyperlink" xfId="267" builtinId="8" hidden="1"/>
    <cellStyle name="Hyperlink" xfId="269" builtinId="8" hidden="1"/>
    <cellStyle name="Hyperlink" xfId="271" builtinId="8" hidden="1"/>
    <cellStyle name="Hyperlink" xfId="275" builtinId="8" hidden="1"/>
    <cellStyle name="Hyperlink" xfId="277" builtinId="8" hidden="1"/>
    <cellStyle name="Hyperlink" xfId="279" builtinId="8" hidden="1"/>
    <cellStyle name="Hyperlink" xfId="273" builtinId="8" hidden="1"/>
    <cellStyle name="Hyperlink" xfId="265" builtinId="8" hidden="1"/>
    <cellStyle name="Hyperlink" xfId="257" builtinId="8" hidden="1"/>
    <cellStyle name="Hyperlink" xfId="249" builtinId="8" hidden="1"/>
    <cellStyle name="Hyperlink" xfId="241" builtinId="8" hidden="1"/>
    <cellStyle name="Hyperlink" xfId="233" builtinId="8" hidden="1"/>
    <cellStyle name="Hyperlink" xfId="225" builtinId="8" hidden="1"/>
    <cellStyle name="Hyperlink" xfId="217" builtinId="8" hidden="1"/>
    <cellStyle name="Hyperlink" xfId="209" builtinId="8" hidden="1"/>
    <cellStyle name="Hyperlink" xfId="201" builtinId="8" hidden="1"/>
    <cellStyle name="Hyperlink" xfId="193" builtinId="8" hidden="1"/>
    <cellStyle name="Hyperlink" xfId="185" builtinId="8" hidden="1"/>
    <cellStyle name="Hyperlink" xfId="177" builtinId="8" hidden="1"/>
    <cellStyle name="Hyperlink" xfId="169" builtinId="8" hidden="1"/>
    <cellStyle name="Hyperlink" xfId="161" builtinId="8" hidden="1"/>
    <cellStyle name="Hyperlink" xfId="153" builtinId="8" hidden="1"/>
    <cellStyle name="Hyperlink" xfId="145" builtinId="8" hidden="1"/>
    <cellStyle name="Hyperlink" xfId="137" builtinId="8" hidden="1"/>
    <cellStyle name="Hyperlink" xfId="129" builtinId="8" hidden="1"/>
    <cellStyle name="Hyperlink" xfId="121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05" builtinId="8" hidden="1"/>
    <cellStyle name="Hyperlink" xfId="89" builtinId="8" hidden="1"/>
    <cellStyle name="Hyperlink" xfId="73" builtinId="8" hidden="1"/>
    <cellStyle name="Hyperlink" xfId="57" builtinId="8" hidden="1"/>
    <cellStyle name="Hyperlink" xfId="23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2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10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0" formatCode="General"/>
    </dxf>
  </dxfs>
  <tableStyles count="0" defaultTableStyle="TableStyleMedium9" defaultPivotStyle="PivotStyleMedium4"/>
  <colors>
    <mruColors>
      <color rgb="FF945200"/>
      <color rgb="FF9437FF"/>
      <color rgb="FFFF9300"/>
      <color rgb="FFD883FF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64193</xdr:colOff>
      <xdr:row>14</xdr:row>
      <xdr:rowOff>81819</xdr:rowOff>
    </xdr:from>
    <xdr:to>
      <xdr:col>29</xdr:col>
      <xdr:colOff>48106</xdr:colOff>
      <xdr:row>16</xdr:row>
      <xdr:rowOff>99091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83057" y="3285683"/>
          <a:ext cx="676640" cy="440605"/>
        </a:xfrm>
        <a:prstGeom prst="leftArrow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  <xdr:twoCellAnchor>
    <xdr:from>
      <xdr:col>34</xdr:col>
      <xdr:colOff>120382</xdr:colOff>
      <xdr:row>14</xdr:row>
      <xdr:rowOff>80279</xdr:rowOff>
    </xdr:from>
    <xdr:to>
      <xdr:col>37</xdr:col>
      <xdr:colOff>134697</xdr:colOff>
      <xdr:row>16</xdr:row>
      <xdr:rowOff>97551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6E8FD1E1-0B37-504B-967F-3CC15B155BFA}"/>
            </a:ext>
          </a:extLst>
        </xdr:cNvPr>
        <xdr:cNvSpPr/>
      </xdr:nvSpPr>
      <xdr:spPr>
        <a:xfrm>
          <a:off x="10886518" y="3284143"/>
          <a:ext cx="707043" cy="440605"/>
        </a:xfrm>
        <a:prstGeom prst="leftArrow">
          <a:avLst/>
        </a:prstGeom>
        <a:solidFill>
          <a:schemeClr val="accent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lakemcgaha/Desktop/DESKTOP/Scheduling/Projections%20Worksheets/18-19/SEC%20Projections%20Worksheet%20-%20ES%20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 - 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12" xr3:uid="{00000000-0010-0000-0000-00000C000000}" name="ELE1" dataDxfId="1"/>
    <tableColumn id="13" xr3:uid="{00000000-0010-0000-0000-00000D000000}" name="ELE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01"/>
  <sheetViews>
    <sheetView tabSelected="1" zoomScale="94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9" sqref="D19:E20"/>
    </sheetView>
  </sheetViews>
  <sheetFormatPr baseColWidth="10" defaultColWidth="0" defaultRowHeight="16" zeroHeight="1" x14ac:dyDescent="0.2"/>
  <cols>
    <col min="1" max="1" width="24.33203125" bestFit="1" customWidth="1"/>
    <col min="2" max="2" width="20.83203125" style="13" customWidth="1"/>
    <col min="3" max="3" width="20.83203125" customWidth="1"/>
    <col min="4" max="4" width="12.83203125" style="14" customWidth="1"/>
    <col min="5" max="5" width="10.33203125" style="15" bestFit="1" customWidth="1"/>
    <col min="6" max="8" width="11" style="15" customWidth="1"/>
    <col min="9" max="12" width="12" style="15" customWidth="1"/>
    <col min="13" max="21" width="0" hidden="1" customWidth="1"/>
    <col min="22" max="16384" width="10.83203125" hidden="1"/>
  </cols>
  <sheetData>
    <row r="1" spans="1:12" x14ac:dyDescent="0.2">
      <c r="A1" t="s">
        <v>0</v>
      </c>
      <c r="B1" t="s">
        <v>1</v>
      </c>
      <c r="C1" t="s">
        <v>2</v>
      </c>
      <c r="D1" s="15" t="s">
        <v>165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</row>
    <row r="2" spans="1:12" x14ac:dyDescent="0.2">
      <c r="B2"/>
      <c r="D2"/>
    </row>
    <row r="3" spans="1:12" x14ac:dyDescent="0.2">
      <c r="B3"/>
      <c r="D3"/>
    </row>
    <row r="4" spans="1:12" x14ac:dyDescent="0.2">
      <c r="B4"/>
      <c r="D4"/>
    </row>
    <row r="5" spans="1:12" x14ac:dyDescent="0.2">
      <c r="B5"/>
      <c r="D5"/>
    </row>
    <row r="6" spans="1:12" x14ac:dyDescent="0.2">
      <c r="B6"/>
      <c r="D6"/>
    </row>
    <row r="7" spans="1:12" x14ac:dyDescent="0.2">
      <c r="B7"/>
      <c r="D7"/>
    </row>
    <row r="8" spans="1:12" x14ac:dyDescent="0.2">
      <c r="B8"/>
      <c r="D8"/>
    </row>
    <row r="9" spans="1:12" x14ac:dyDescent="0.2">
      <c r="B9"/>
      <c r="D9"/>
    </row>
    <row r="10" spans="1:12" x14ac:dyDescent="0.2">
      <c r="B10"/>
      <c r="D10"/>
    </row>
    <row r="11" spans="1:12" x14ac:dyDescent="0.2">
      <c r="B11"/>
      <c r="D11"/>
    </row>
    <row r="12" spans="1:12" x14ac:dyDescent="0.2">
      <c r="B12"/>
      <c r="D12"/>
    </row>
    <row r="13" spans="1:12" x14ac:dyDescent="0.2">
      <c r="B13"/>
      <c r="D13"/>
    </row>
    <row r="14" spans="1:12" x14ac:dyDescent="0.2">
      <c r="D14"/>
    </row>
    <row r="15" spans="1:12" x14ac:dyDescent="0.2">
      <c r="D15"/>
    </row>
    <row r="16" spans="1:12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  <row r="63" spans="4:4" x14ac:dyDescent="0.2">
      <c r="D63" s="15"/>
    </row>
    <row r="64" spans="4:4" x14ac:dyDescent="0.2">
      <c r="D64" s="15"/>
    </row>
    <row r="65" spans="4:4" x14ac:dyDescent="0.2">
      <c r="D65" s="15"/>
    </row>
    <row r="66" spans="4:4" x14ac:dyDescent="0.2">
      <c r="D66" s="15"/>
    </row>
    <row r="67" spans="4:4" x14ac:dyDescent="0.2">
      <c r="D67" s="15"/>
    </row>
    <row r="68" spans="4:4" x14ac:dyDescent="0.2">
      <c r="D68" s="15"/>
    </row>
    <row r="69" spans="4:4" x14ac:dyDescent="0.2">
      <c r="D69" s="15"/>
    </row>
    <row r="70" spans="4:4" x14ac:dyDescent="0.2">
      <c r="D70" s="15"/>
    </row>
    <row r="71" spans="4:4" x14ac:dyDescent="0.2">
      <c r="D71" s="15"/>
    </row>
    <row r="72" spans="4:4" x14ac:dyDescent="0.2">
      <c r="D72" s="15"/>
    </row>
    <row r="73" spans="4:4" x14ac:dyDescent="0.2">
      <c r="D73" s="15"/>
    </row>
    <row r="74" spans="4:4" x14ac:dyDescent="0.2">
      <c r="D74" s="15"/>
    </row>
    <row r="75" spans="4:4" x14ac:dyDescent="0.2">
      <c r="D75" s="15"/>
    </row>
    <row r="76" spans="4:4" x14ac:dyDescent="0.2">
      <c r="D76" s="15"/>
    </row>
    <row r="77" spans="4:4" x14ac:dyDescent="0.2">
      <c r="D77" s="15"/>
    </row>
    <row r="78" spans="4:4" x14ac:dyDescent="0.2">
      <c r="D78" s="15"/>
    </row>
    <row r="79" spans="4:4" x14ac:dyDescent="0.2">
      <c r="D79" s="15"/>
    </row>
    <row r="80" spans="4:4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  <row r="85" spans="4:4" x14ac:dyDescent="0.2">
      <c r="D85" s="15"/>
    </row>
    <row r="86" spans="4:4" x14ac:dyDescent="0.2">
      <c r="D86" s="15"/>
    </row>
    <row r="87" spans="4:4" x14ac:dyDescent="0.2">
      <c r="D87" s="15"/>
    </row>
    <row r="88" spans="4:4" x14ac:dyDescent="0.2">
      <c r="D88" s="15"/>
    </row>
    <row r="89" spans="4:4" x14ac:dyDescent="0.2">
      <c r="D89" s="15"/>
    </row>
    <row r="90" spans="4:4" x14ac:dyDescent="0.2">
      <c r="D90" s="15"/>
    </row>
    <row r="91" spans="4:4" x14ac:dyDescent="0.2">
      <c r="D91" s="15"/>
    </row>
    <row r="92" spans="4:4" x14ac:dyDescent="0.2">
      <c r="D92" s="15"/>
    </row>
    <row r="93" spans="4:4" x14ac:dyDescent="0.2">
      <c r="D93" s="15"/>
    </row>
    <row r="94" spans="4:4" x14ac:dyDescent="0.2">
      <c r="D94" s="15"/>
    </row>
    <row r="95" spans="4:4" x14ac:dyDescent="0.2">
      <c r="D95" s="15"/>
    </row>
    <row r="96" spans="4:4" x14ac:dyDescent="0.2">
      <c r="D96" s="15"/>
    </row>
    <row r="97" spans="4:4" x14ac:dyDescent="0.2">
      <c r="D97" s="15"/>
    </row>
    <row r="98" spans="4:4" x14ac:dyDescent="0.2">
      <c r="D98" s="15"/>
    </row>
    <row r="99" spans="4:4" x14ac:dyDescent="0.2">
      <c r="D99" s="15"/>
    </row>
    <row r="100" spans="4:4" x14ac:dyDescent="0.2">
      <c r="D100" s="15"/>
    </row>
    <row r="101" spans="4:4" x14ac:dyDescent="0.2">
      <c r="D101" s="15"/>
    </row>
    <row r="102" spans="4:4" x14ac:dyDescent="0.2">
      <c r="D102" s="15"/>
    </row>
    <row r="103" spans="4:4" x14ac:dyDescent="0.2">
      <c r="D103" s="15"/>
    </row>
    <row r="104" spans="4:4" x14ac:dyDescent="0.2">
      <c r="D104" s="15"/>
    </row>
    <row r="105" spans="4:4" x14ac:dyDescent="0.2">
      <c r="D105" s="15"/>
    </row>
    <row r="106" spans="4:4" x14ac:dyDescent="0.2">
      <c r="D106" s="15"/>
    </row>
    <row r="107" spans="4:4" x14ac:dyDescent="0.2">
      <c r="D107" s="15"/>
    </row>
    <row r="108" spans="4:4" x14ac:dyDescent="0.2">
      <c r="D108" s="15"/>
    </row>
    <row r="109" spans="4:4" x14ac:dyDescent="0.2">
      <c r="D109" s="15"/>
    </row>
    <row r="110" spans="4:4" x14ac:dyDescent="0.2">
      <c r="D110" s="15"/>
    </row>
    <row r="111" spans="4:4" x14ac:dyDescent="0.2">
      <c r="D111" s="15"/>
    </row>
    <row r="112" spans="4:4" x14ac:dyDescent="0.2">
      <c r="D112" s="15"/>
    </row>
    <row r="113" spans="4:4" x14ac:dyDescent="0.2">
      <c r="D113" s="15"/>
    </row>
    <row r="114" spans="4:4" x14ac:dyDescent="0.2">
      <c r="D114" s="15"/>
    </row>
    <row r="115" spans="4:4" x14ac:dyDescent="0.2">
      <c r="D115" s="15"/>
    </row>
    <row r="116" spans="4:4" x14ac:dyDescent="0.2">
      <c r="D116" s="15"/>
    </row>
    <row r="117" spans="4:4" x14ac:dyDescent="0.2">
      <c r="D117" s="15"/>
    </row>
    <row r="118" spans="4:4" x14ac:dyDescent="0.2">
      <c r="D118" s="15"/>
    </row>
    <row r="119" spans="4:4" x14ac:dyDescent="0.2">
      <c r="D119" s="15"/>
    </row>
    <row r="120" spans="4:4" x14ac:dyDescent="0.2">
      <c r="D120" s="15"/>
    </row>
    <row r="121" spans="4:4" x14ac:dyDescent="0.2">
      <c r="D121" s="15"/>
    </row>
    <row r="122" spans="4:4" x14ac:dyDescent="0.2">
      <c r="D122" s="15"/>
    </row>
    <row r="123" spans="4:4" x14ac:dyDescent="0.2">
      <c r="D123" s="15"/>
    </row>
    <row r="124" spans="4:4" x14ac:dyDescent="0.2">
      <c r="D124" s="15"/>
    </row>
    <row r="125" spans="4:4" x14ac:dyDescent="0.2">
      <c r="D125" s="15"/>
    </row>
    <row r="126" spans="4:4" x14ac:dyDescent="0.2">
      <c r="D126" s="15"/>
    </row>
    <row r="127" spans="4:4" x14ac:dyDescent="0.2">
      <c r="D127" s="15"/>
    </row>
    <row r="128" spans="4:4" x14ac:dyDescent="0.2">
      <c r="D128" s="15"/>
    </row>
    <row r="129" spans="4:4" x14ac:dyDescent="0.2">
      <c r="D129" s="15"/>
    </row>
    <row r="130" spans="4:4" x14ac:dyDescent="0.2">
      <c r="D130" s="15"/>
    </row>
    <row r="131" spans="4:4" x14ac:dyDescent="0.2">
      <c r="D131" s="15"/>
    </row>
    <row r="132" spans="4:4" x14ac:dyDescent="0.2">
      <c r="D132" s="15"/>
    </row>
    <row r="133" spans="4:4" x14ac:dyDescent="0.2">
      <c r="D133" s="15"/>
    </row>
    <row r="134" spans="4:4" x14ac:dyDescent="0.2">
      <c r="D134" s="15"/>
    </row>
    <row r="135" spans="4:4" x14ac:dyDescent="0.2">
      <c r="D135" s="15"/>
    </row>
    <row r="136" spans="4:4" x14ac:dyDescent="0.2">
      <c r="D136" s="15"/>
    </row>
    <row r="137" spans="4:4" x14ac:dyDescent="0.2">
      <c r="D137" s="15"/>
    </row>
    <row r="138" spans="4:4" x14ac:dyDescent="0.2">
      <c r="D138" s="15"/>
    </row>
    <row r="139" spans="4:4" x14ac:dyDescent="0.2">
      <c r="D139" s="15"/>
    </row>
    <row r="140" spans="4:4" x14ac:dyDescent="0.2">
      <c r="D140" s="15"/>
    </row>
    <row r="141" spans="4:4" x14ac:dyDescent="0.2">
      <c r="D141" s="15"/>
    </row>
    <row r="142" spans="4:4" x14ac:dyDescent="0.2">
      <c r="D142" s="15"/>
    </row>
    <row r="143" spans="4:4" x14ac:dyDescent="0.2">
      <c r="D143" s="15"/>
    </row>
    <row r="144" spans="4:4" x14ac:dyDescent="0.2">
      <c r="D144" s="15"/>
    </row>
    <row r="145" spans="4:4" x14ac:dyDescent="0.2">
      <c r="D145" s="15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  <row r="149" spans="4:4" x14ac:dyDescent="0.2">
      <c r="D149" s="15"/>
    </row>
    <row r="150" spans="4:4" x14ac:dyDescent="0.2">
      <c r="D150" s="15"/>
    </row>
    <row r="151" spans="4:4" x14ac:dyDescent="0.2">
      <c r="D151" s="15"/>
    </row>
    <row r="152" spans="4:4" x14ac:dyDescent="0.2">
      <c r="D152" s="15"/>
    </row>
    <row r="153" spans="4:4" x14ac:dyDescent="0.2">
      <c r="D153" s="15"/>
    </row>
    <row r="154" spans="4:4" x14ac:dyDescent="0.2">
      <c r="D154" s="15"/>
    </row>
    <row r="155" spans="4:4" x14ac:dyDescent="0.2">
      <c r="D155" s="15"/>
    </row>
    <row r="156" spans="4:4" x14ac:dyDescent="0.2">
      <c r="D156" s="15"/>
    </row>
    <row r="157" spans="4:4" x14ac:dyDescent="0.2">
      <c r="D157" s="15"/>
    </row>
    <row r="158" spans="4:4" x14ac:dyDescent="0.2">
      <c r="D158" s="15"/>
    </row>
    <row r="159" spans="4:4" x14ac:dyDescent="0.2">
      <c r="D159" s="15"/>
    </row>
    <row r="160" spans="4:4" x14ac:dyDescent="0.2">
      <c r="D160" s="15"/>
    </row>
    <row r="161" spans="4:4" x14ac:dyDescent="0.2">
      <c r="D161" s="15"/>
    </row>
    <row r="162" spans="4:4" x14ac:dyDescent="0.2">
      <c r="D162" s="15"/>
    </row>
    <row r="163" spans="4:4" x14ac:dyDescent="0.2">
      <c r="D163" s="15"/>
    </row>
    <row r="164" spans="4:4" x14ac:dyDescent="0.2">
      <c r="D164" s="15"/>
    </row>
    <row r="165" spans="4:4" x14ac:dyDescent="0.2">
      <c r="D165" s="15"/>
    </row>
    <row r="166" spans="4:4" x14ac:dyDescent="0.2">
      <c r="D166" s="15"/>
    </row>
    <row r="167" spans="4:4" x14ac:dyDescent="0.2">
      <c r="D167" s="15"/>
    </row>
    <row r="168" spans="4:4" x14ac:dyDescent="0.2">
      <c r="D168" s="15"/>
    </row>
    <row r="169" spans="4:4" x14ac:dyDescent="0.2">
      <c r="D169" s="15"/>
    </row>
    <row r="170" spans="4:4" x14ac:dyDescent="0.2">
      <c r="D170" s="15"/>
    </row>
    <row r="171" spans="4:4" x14ac:dyDescent="0.2">
      <c r="D171" s="15"/>
    </row>
    <row r="172" spans="4:4" x14ac:dyDescent="0.2">
      <c r="D172" s="15"/>
    </row>
    <row r="173" spans="4:4" x14ac:dyDescent="0.2">
      <c r="D173" s="15"/>
    </row>
    <row r="174" spans="4:4" x14ac:dyDescent="0.2">
      <c r="D174" s="15"/>
    </row>
    <row r="175" spans="4:4" x14ac:dyDescent="0.2">
      <c r="D175" s="15"/>
    </row>
    <row r="176" spans="4:4" x14ac:dyDescent="0.2">
      <c r="D176" s="15"/>
    </row>
    <row r="177" spans="4:4" x14ac:dyDescent="0.2">
      <c r="D177" s="15"/>
    </row>
    <row r="178" spans="4:4" x14ac:dyDescent="0.2">
      <c r="D178" s="15"/>
    </row>
    <row r="179" spans="4:4" x14ac:dyDescent="0.2">
      <c r="D179" s="15"/>
    </row>
    <row r="180" spans="4:4" x14ac:dyDescent="0.2">
      <c r="D180" s="15"/>
    </row>
    <row r="181" spans="4:4" x14ac:dyDescent="0.2">
      <c r="D181" s="15"/>
    </row>
    <row r="182" spans="4:4" x14ac:dyDescent="0.2">
      <c r="D182" s="15"/>
    </row>
    <row r="183" spans="4:4" x14ac:dyDescent="0.2">
      <c r="D183" s="15"/>
    </row>
    <row r="184" spans="4:4" x14ac:dyDescent="0.2">
      <c r="D184" s="15"/>
    </row>
    <row r="185" spans="4:4" x14ac:dyDescent="0.2">
      <c r="D185" s="15"/>
    </row>
    <row r="186" spans="4:4" x14ac:dyDescent="0.2">
      <c r="D186" s="15"/>
    </row>
    <row r="187" spans="4:4" x14ac:dyDescent="0.2">
      <c r="D187" s="15"/>
    </row>
    <row r="188" spans="4:4" x14ac:dyDescent="0.2">
      <c r="D188" s="15"/>
    </row>
    <row r="189" spans="4:4" x14ac:dyDescent="0.2">
      <c r="D189" s="15"/>
    </row>
    <row r="190" spans="4:4" x14ac:dyDescent="0.2">
      <c r="D190" s="15"/>
    </row>
    <row r="191" spans="4:4" x14ac:dyDescent="0.2">
      <c r="D191" s="15"/>
    </row>
    <row r="192" spans="4:4" x14ac:dyDescent="0.2">
      <c r="D192" s="15"/>
    </row>
    <row r="193" spans="4:4" x14ac:dyDescent="0.2">
      <c r="D193" s="15"/>
    </row>
    <row r="194" spans="4:4" x14ac:dyDescent="0.2">
      <c r="D194" s="15"/>
    </row>
    <row r="195" spans="4:4" x14ac:dyDescent="0.2">
      <c r="D195" s="15"/>
    </row>
    <row r="196" spans="4:4" x14ac:dyDescent="0.2">
      <c r="D196" s="15"/>
    </row>
    <row r="197" spans="4:4" x14ac:dyDescent="0.2">
      <c r="D197" s="15"/>
    </row>
    <row r="198" spans="4:4" x14ac:dyDescent="0.2">
      <c r="D198" s="15"/>
    </row>
    <row r="199" spans="4:4" x14ac:dyDescent="0.2">
      <c r="D199" s="15"/>
    </row>
    <row r="200" spans="4:4" x14ac:dyDescent="0.2">
      <c r="D200" s="15"/>
    </row>
    <row r="201" spans="4:4" x14ac:dyDescent="0.2">
      <c r="D201" s="15"/>
    </row>
    <row r="202" spans="4:4" x14ac:dyDescent="0.2">
      <c r="D202" s="15"/>
    </row>
    <row r="203" spans="4:4" x14ac:dyDescent="0.2">
      <c r="D203" s="15"/>
    </row>
    <row r="204" spans="4:4" x14ac:dyDescent="0.2">
      <c r="D204" s="15"/>
    </row>
    <row r="205" spans="4:4" x14ac:dyDescent="0.2">
      <c r="D205" s="15"/>
    </row>
    <row r="206" spans="4:4" x14ac:dyDescent="0.2">
      <c r="D206" s="15"/>
    </row>
    <row r="207" spans="4:4" x14ac:dyDescent="0.2">
      <c r="D207" s="15"/>
    </row>
    <row r="208" spans="4:4" x14ac:dyDescent="0.2">
      <c r="D208" s="15"/>
    </row>
    <row r="209" spans="4:4" x14ac:dyDescent="0.2">
      <c r="D209" s="15"/>
    </row>
    <row r="210" spans="4:4" x14ac:dyDescent="0.2">
      <c r="D210" s="15"/>
    </row>
    <row r="211" spans="4:4" x14ac:dyDescent="0.2">
      <c r="D211" s="15"/>
    </row>
    <row r="212" spans="4:4" x14ac:dyDescent="0.2">
      <c r="D212" s="15"/>
    </row>
    <row r="213" spans="4:4" x14ac:dyDescent="0.2">
      <c r="D213" s="15"/>
    </row>
    <row r="214" spans="4:4" x14ac:dyDescent="0.2">
      <c r="D214" s="15"/>
    </row>
    <row r="215" spans="4:4" x14ac:dyDescent="0.2">
      <c r="D215" s="15"/>
    </row>
    <row r="216" spans="4:4" x14ac:dyDescent="0.2">
      <c r="D216" s="15"/>
    </row>
    <row r="217" spans="4:4" x14ac:dyDescent="0.2">
      <c r="D217" s="15"/>
    </row>
    <row r="218" spans="4:4" x14ac:dyDescent="0.2">
      <c r="D218" s="15"/>
    </row>
    <row r="219" spans="4:4" x14ac:dyDescent="0.2">
      <c r="D219" s="15"/>
    </row>
    <row r="220" spans="4:4" x14ac:dyDescent="0.2">
      <c r="D220" s="15"/>
    </row>
    <row r="221" spans="4:4" x14ac:dyDescent="0.2">
      <c r="D221" s="15"/>
    </row>
    <row r="222" spans="4:4" x14ac:dyDescent="0.2">
      <c r="D222" s="15"/>
    </row>
    <row r="223" spans="4:4" x14ac:dyDescent="0.2">
      <c r="D223" s="15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  <row r="233" spans="4:4" x14ac:dyDescent="0.2">
      <c r="D233" s="15"/>
    </row>
    <row r="234" spans="4:4" x14ac:dyDescent="0.2">
      <c r="D234" s="15"/>
    </row>
    <row r="235" spans="4:4" x14ac:dyDescent="0.2">
      <c r="D235" s="15"/>
    </row>
    <row r="236" spans="4:4" x14ac:dyDescent="0.2">
      <c r="D236" s="15"/>
    </row>
    <row r="237" spans="4:4" x14ac:dyDescent="0.2">
      <c r="D237" s="15"/>
    </row>
    <row r="238" spans="4:4" x14ac:dyDescent="0.2">
      <c r="D238" s="15"/>
    </row>
    <row r="239" spans="4:4" x14ac:dyDescent="0.2">
      <c r="D239" s="15"/>
    </row>
    <row r="240" spans="4:4" x14ac:dyDescent="0.2">
      <c r="D240" s="15"/>
    </row>
    <row r="241" spans="4:4" x14ac:dyDescent="0.2">
      <c r="D241" s="15"/>
    </row>
    <row r="242" spans="4:4" x14ac:dyDescent="0.2">
      <c r="D242" s="15"/>
    </row>
    <row r="243" spans="4:4" x14ac:dyDescent="0.2">
      <c r="D243" s="15"/>
    </row>
    <row r="244" spans="4:4" x14ac:dyDescent="0.2">
      <c r="D244" s="15"/>
    </row>
    <row r="245" spans="4:4" x14ac:dyDescent="0.2">
      <c r="D245" s="15"/>
    </row>
    <row r="246" spans="4:4" x14ac:dyDescent="0.2">
      <c r="D246" s="15"/>
    </row>
    <row r="247" spans="4:4" x14ac:dyDescent="0.2">
      <c r="D247" s="15"/>
    </row>
    <row r="248" spans="4:4" x14ac:dyDescent="0.2">
      <c r="D248" s="15"/>
    </row>
    <row r="249" spans="4:4" x14ac:dyDescent="0.2">
      <c r="D249" s="15"/>
    </row>
    <row r="250" spans="4:4" x14ac:dyDescent="0.2">
      <c r="D250" s="15"/>
    </row>
    <row r="251" spans="4:4" x14ac:dyDescent="0.2">
      <c r="D251" s="15"/>
    </row>
    <row r="252" spans="4:4" x14ac:dyDescent="0.2">
      <c r="D252" s="15"/>
    </row>
    <row r="253" spans="4:4" x14ac:dyDescent="0.2">
      <c r="D253" s="15"/>
    </row>
    <row r="254" spans="4:4" x14ac:dyDescent="0.2">
      <c r="D254" s="15"/>
    </row>
    <row r="255" spans="4:4" x14ac:dyDescent="0.2">
      <c r="D255" s="15"/>
    </row>
    <row r="256" spans="4:4" x14ac:dyDescent="0.2">
      <c r="D256" s="15"/>
    </row>
    <row r="257" spans="4:4" x14ac:dyDescent="0.2">
      <c r="D257" s="15"/>
    </row>
    <row r="258" spans="4:4" x14ac:dyDescent="0.2">
      <c r="D258" s="15"/>
    </row>
    <row r="259" spans="4:4" x14ac:dyDescent="0.2">
      <c r="D259" s="15"/>
    </row>
    <row r="260" spans="4:4" x14ac:dyDescent="0.2">
      <c r="D260" s="15"/>
    </row>
    <row r="261" spans="4:4" x14ac:dyDescent="0.2">
      <c r="D261" s="15"/>
    </row>
    <row r="262" spans="4:4" x14ac:dyDescent="0.2">
      <c r="D262" s="15"/>
    </row>
    <row r="263" spans="4:4" x14ac:dyDescent="0.2">
      <c r="D263" s="15"/>
    </row>
    <row r="264" spans="4:4" x14ac:dyDescent="0.2">
      <c r="D264" s="15"/>
    </row>
    <row r="265" spans="4:4" x14ac:dyDescent="0.2">
      <c r="D265" s="15"/>
    </row>
    <row r="266" spans="4:4" x14ac:dyDescent="0.2">
      <c r="D266" s="15"/>
    </row>
    <row r="267" spans="4:4" x14ac:dyDescent="0.2">
      <c r="D267" s="15"/>
    </row>
    <row r="268" spans="4:4" x14ac:dyDescent="0.2">
      <c r="D268" s="15"/>
    </row>
    <row r="269" spans="4:4" x14ac:dyDescent="0.2">
      <c r="D269" s="15"/>
    </row>
    <row r="270" spans="4:4" x14ac:dyDescent="0.2">
      <c r="D270" s="15"/>
    </row>
    <row r="271" spans="4:4" x14ac:dyDescent="0.2">
      <c r="D271" s="15"/>
    </row>
    <row r="272" spans="4:4" x14ac:dyDescent="0.2">
      <c r="D272" s="15"/>
    </row>
    <row r="273" spans="4:4" x14ac:dyDescent="0.2">
      <c r="D273" s="15"/>
    </row>
    <row r="274" spans="4:4" x14ac:dyDescent="0.2">
      <c r="D274" s="15"/>
    </row>
    <row r="275" spans="4:4" x14ac:dyDescent="0.2">
      <c r="D275" s="15"/>
    </row>
    <row r="276" spans="4:4" x14ac:dyDescent="0.2">
      <c r="D276" s="15"/>
    </row>
    <row r="277" spans="4:4" x14ac:dyDescent="0.2">
      <c r="D277" s="15"/>
    </row>
    <row r="278" spans="4:4" x14ac:dyDescent="0.2">
      <c r="D278" s="15"/>
    </row>
    <row r="279" spans="4:4" x14ac:dyDescent="0.2">
      <c r="D279" s="15"/>
    </row>
    <row r="280" spans="4:4" x14ac:dyDescent="0.2">
      <c r="D280" s="15"/>
    </row>
    <row r="281" spans="4:4" x14ac:dyDescent="0.2">
      <c r="D281" s="15"/>
    </row>
    <row r="282" spans="4:4" x14ac:dyDescent="0.2">
      <c r="D282" s="15"/>
    </row>
    <row r="283" spans="4:4" x14ac:dyDescent="0.2">
      <c r="D283" s="15"/>
    </row>
    <row r="284" spans="4:4" x14ac:dyDescent="0.2">
      <c r="D284" s="15"/>
    </row>
    <row r="285" spans="4:4" x14ac:dyDescent="0.2">
      <c r="D285" s="15"/>
    </row>
    <row r="286" spans="4:4" x14ac:dyDescent="0.2">
      <c r="D286" s="15"/>
    </row>
    <row r="287" spans="4:4" x14ac:dyDescent="0.2">
      <c r="D287" s="15"/>
    </row>
    <row r="288" spans="4:4" x14ac:dyDescent="0.2">
      <c r="D288" s="15"/>
    </row>
    <row r="289" spans="4:4" x14ac:dyDescent="0.2">
      <c r="D289" s="15"/>
    </row>
    <row r="290" spans="4:4" x14ac:dyDescent="0.2">
      <c r="D290" s="15"/>
    </row>
    <row r="291" spans="4:4" x14ac:dyDescent="0.2">
      <c r="D291" s="15"/>
    </row>
    <row r="292" spans="4:4" x14ac:dyDescent="0.2">
      <c r="D292" s="15"/>
    </row>
    <row r="293" spans="4:4" x14ac:dyDescent="0.2">
      <c r="D293" s="15"/>
    </row>
    <row r="294" spans="4:4" x14ac:dyDescent="0.2">
      <c r="D294" s="15"/>
    </row>
    <row r="295" spans="4:4" x14ac:dyDescent="0.2">
      <c r="D295" s="15"/>
    </row>
    <row r="296" spans="4:4" x14ac:dyDescent="0.2">
      <c r="D296" s="15"/>
    </row>
    <row r="297" spans="4:4" x14ac:dyDescent="0.2"/>
    <row r="298" spans="4:4" x14ac:dyDescent="0.2"/>
    <row r="299" spans="4:4" x14ac:dyDescent="0.2"/>
    <row r="300" spans="4:4" x14ac:dyDescent="0.2"/>
    <row r="301" spans="4:4" x14ac:dyDescent="0.2"/>
  </sheetData>
  <phoneticPr fontId="4" type="noConversion"/>
  <dataValidations count="6">
    <dataValidation type="list" allowBlank="1" showInputMessage="1" showErrorMessage="1" sqref="F2:L1048576" xr:uid="{00000000-0002-0000-0000-000000000000}">
      <formula1>SERVICE</formula1>
    </dataValidation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HSGRD</formula1>
    </dataValidation>
    <dataValidation type="list" allowBlank="1" showInputMessage="1" showErrorMessage="1" sqref="A302:A1048576" xr:uid="{AC7B2654-F2B9-A24A-82D9-5DAF7E9F7BF1}">
      <formula1>HS</formula1>
    </dataValidation>
    <dataValidation type="list" allowBlank="1" showInputMessage="1" showErrorMessage="1" sqref="A2:A301" xr:uid="{D2842FE9-3997-7944-8F4F-2E3C9932EAD0}">
      <formula1>SCHOOLS</formula1>
    </dataValidation>
    <dataValidation type="list" allowBlank="1" showInputMessage="1" showErrorMessage="1" sqref="D48:D301" xr:uid="{3D0C3793-0E20-9D49-8E8B-4872EC658ED0}">
      <formula1>GRADES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M38"/>
  <sheetViews>
    <sheetView zoomScale="114" zoomScaleNormal="100" zoomScalePageLayoutView="125" workbookViewId="0">
      <selection activeCell="AG16" sqref="AG16:AH16"/>
    </sheetView>
  </sheetViews>
  <sheetFormatPr baseColWidth="10" defaultColWidth="11" defaultRowHeight="16" x14ac:dyDescent="0.2"/>
  <cols>
    <col min="1" max="1" width="26" bestFit="1" customWidth="1"/>
    <col min="2" max="2" width="3.83203125" style="12" customWidth="1"/>
    <col min="3" max="3" width="5.83203125" style="1" customWidth="1"/>
    <col min="4" max="10" width="3.5" style="1" customWidth="1"/>
    <col min="11" max="38" width="3.5" customWidth="1"/>
    <col min="40" max="48" width="3" customWidth="1"/>
  </cols>
  <sheetData>
    <row r="1" spans="1:38" ht="17" thickBot="1" x14ac:dyDescent="0.25">
      <c r="A1" s="39">
        <f>DATA!A2</f>
        <v>0</v>
      </c>
      <c r="B1" s="138" t="s">
        <v>11</v>
      </c>
      <c r="C1" s="138"/>
      <c r="D1" s="138"/>
      <c r="E1" s="138"/>
      <c r="F1" s="138"/>
      <c r="G1" s="139"/>
      <c r="H1" s="98">
        <f>COUNTA(Table6[LAST NAME])</f>
        <v>0</v>
      </c>
      <c r="I1" s="99"/>
      <c r="J1" s="15"/>
      <c r="L1" s="100" t="s">
        <v>12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2"/>
    </row>
    <row r="2" spans="1:38" ht="10" customHeight="1" x14ac:dyDescent="0.2">
      <c r="B2" s="18"/>
      <c r="C2" s="15"/>
      <c r="D2" s="15"/>
      <c r="E2" s="15"/>
      <c r="F2" s="15"/>
      <c r="G2" s="15"/>
      <c r="H2" s="15"/>
      <c r="I2" s="15"/>
      <c r="J2" s="15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41"/>
    </row>
    <row r="3" spans="1:38" x14ac:dyDescent="0.2">
      <c r="A3" s="2" t="s">
        <v>13</v>
      </c>
      <c r="B3" s="26"/>
      <c r="C3" s="20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86" t="s">
        <v>19</v>
      </c>
      <c r="I3" s="89"/>
      <c r="J3" s="15"/>
      <c r="L3" s="40"/>
      <c r="M3" s="10"/>
      <c r="N3" s="10"/>
      <c r="O3" s="7">
        <v>9</v>
      </c>
      <c r="P3" s="8"/>
      <c r="Q3" s="8"/>
      <c r="R3" s="9"/>
      <c r="S3" s="7">
        <v>10</v>
      </c>
      <c r="T3" s="8"/>
      <c r="U3" s="8"/>
      <c r="V3" s="9"/>
      <c r="W3" s="7">
        <v>11</v>
      </c>
      <c r="X3" s="8"/>
      <c r="Y3" s="8"/>
      <c r="Z3" s="9"/>
      <c r="AA3" s="7">
        <v>12</v>
      </c>
      <c r="AB3" s="8"/>
      <c r="AC3" s="8"/>
      <c r="AD3" s="8"/>
      <c r="AE3" s="7" t="s">
        <v>20</v>
      </c>
      <c r="AF3" s="8"/>
      <c r="AG3" s="8"/>
      <c r="AH3" s="9"/>
      <c r="AI3" s="7"/>
      <c r="AJ3" s="8"/>
      <c r="AK3" s="8"/>
      <c r="AL3" s="51"/>
    </row>
    <row r="4" spans="1:38" ht="27" x14ac:dyDescent="0.2">
      <c r="A4" s="97" t="s">
        <v>21</v>
      </c>
      <c r="B4" s="24">
        <v>9</v>
      </c>
      <c r="C4" s="32">
        <f>COUNTIF(Table6[21 - 22 GRD],B4)</f>
        <v>0</v>
      </c>
      <c r="D4" s="23">
        <f>SUMPRODUCT((DATA!$F$2:$L$301=ANALYSIS!D3)*(DATA!$D$2:$D$301=ANALYSIS!$B$4))</f>
        <v>0</v>
      </c>
      <c r="E4" s="23">
        <f>SUMPRODUCT((DATA!$F$2:$L$301=ANALYSIS!E$3)*(DATA!$D$2:$D$301=ANALYSIS!$B4))</f>
        <v>0</v>
      </c>
      <c r="F4" s="23">
        <f>SUMPRODUCT((DATA!$F$2:$L$301=ANALYSIS!F$3)*(DATA!$D$2:$D$301=ANALYSIS!$B4))</f>
        <v>0</v>
      </c>
      <c r="G4" s="23">
        <f>SUMPRODUCT((DATA!$F$2:$L$301=ANALYSIS!G$3)*(DATA!$D$2:$D$301=ANALYSIS!$B4))</f>
        <v>0</v>
      </c>
      <c r="H4" s="87">
        <f>SUMPRODUCT((DATA!$F$2:$L$301=ANALYSIS!H$3)*(DATA!$D$2:$D$301=ANALYSIS!$B4))</f>
        <v>0</v>
      </c>
      <c r="I4" s="90"/>
      <c r="J4" s="15"/>
      <c r="L4" s="49"/>
      <c r="M4" s="50"/>
      <c r="N4" s="50"/>
      <c r="O4" s="11" t="s">
        <v>16</v>
      </c>
      <c r="P4" s="4" t="s">
        <v>17</v>
      </c>
      <c r="Q4" s="4" t="s">
        <v>18</v>
      </c>
      <c r="R4" s="4" t="s">
        <v>19</v>
      </c>
      <c r="S4" s="11" t="s">
        <v>16</v>
      </c>
      <c r="T4" s="4" t="s">
        <v>17</v>
      </c>
      <c r="U4" s="4" t="s">
        <v>18</v>
      </c>
      <c r="V4" s="4" t="s">
        <v>19</v>
      </c>
      <c r="W4" s="11" t="s">
        <v>16</v>
      </c>
      <c r="X4" s="4" t="s">
        <v>17</v>
      </c>
      <c r="Y4" s="4" t="s">
        <v>18</v>
      </c>
      <c r="Z4" s="4" t="s">
        <v>19</v>
      </c>
      <c r="AA4" s="11" t="s">
        <v>16</v>
      </c>
      <c r="AB4" s="4" t="s">
        <v>17</v>
      </c>
      <c r="AC4" s="4" t="s">
        <v>18</v>
      </c>
      <c r="AD4" s="4" t="s">
        <v>19</v>
      </c>
      <c r="AE4" s="11" t="s">
        <v>16</v>
      </c>
      <c r="AF4" s="4" t="s">
        <v>17</v>
      </c>
      <c r="AG4" s="4" t="s">
        <v>18</v>
      </c>
      <c r="AH4" s="4" t="s">
        <v>19</v>
      </c>
      <c r="AI4" s="11"/>
      <c r="AJ4" s="4"/>
      <c r="AK4" s="4"/>
      <c r="AL4" s="52"/>
    </row>
    <row r="5" spans="1:38" x14ac:dyDescent="0.2">
      <c r="A5" s="97"/>
      <c r="B5" s="24">
        <v>10</v>
      </c>
      <c r="C5" s="32">
        <f>COUNTIF(Table6[21 - 22 GRD],B5)</f>
        <v>0</v>
      </c>
      <c r="D5" s="23">
        <f>SUMPRODUCT((DATA!$F$2:$L$301=ANALYSIS!D$3)*(DATA!$D$2:$D$301=ANALYSIS!$B5))</f>
        <v>0</v>
      </c>
      <c r="E5" s="23">
        <f>SUMPRODUCT((DATA!$F$2:$L$301=ANALYSIS!E$3)*(DATA!$D$2:$D$301=ANALYSIS!$B5))</f>
        <v>0</v>
      </c>
      <c r="F5" s="23">
        <f>SUMPRODUCT((DATA!$F$2:$L$301=ANALYSIS!F$3)*(DATA!$D$2:$D$301=ANALYSIS!$B5))</f>
        <v>0</v>
      </c>
      <c r="G5" s="23">
        <f>SUMPRODUCT((DATA!$F$2:$L$301=ANALYSIS!G$3)*(DATA!$D$2:$D$301=ANALYSIS!$B5))</f>
        <v>0</v>
      </c>
      <c r="H5" s="87">
        <f>SUMPRODUCT((DATA!$F$2:$L$301=ANALYSIS!H$3)*(DATA!$D$2:$D$301=ANALYSIS!$B5))</f>
        <v>0</v>
      </c>
      <c r="I5" s="90"/>
      <c r="J5" s="15"/>
      <c r="L5" s="53" t="s">
        <v>4</v>
      </c>
      <c r="M5" s="17"/>
      <c r="N5" s="17"/>
      <c r="O5" s="11">
        <f>VLOOKUP(E31,LABELS!$G$2:$I$17,3,TRUE)</f>
        <v>0</v>
      </c>
      <c r="P5" s="36">
        <f>VLOOKUP(F31,LABELS!$G$2:$I$17,3,TRUE)</f>
        <v>0</v>
      </c>
      <c r="Q5" s="36">
        <f>VLOOKUP(G31,LABELS!$G$2:$I$17,3,TRUE)</f>
        <v>0</v>
      </c>
      <c r="R5" s="36">
        <f>VLOOKUP(H31,LABELS!$G$2:$I$17,3,TRUE)</f>
        <v>0</v>
      </c>
      <c r="S5" s="11">
        <f>VLOOKUP(E32,LABELS!$G$2:$I$17,3,TRUE)</f>
        <v>0</v>
      </c>
      <c r="T5" s="36">
        <f>VLOOKUP(F32,LABELS!$G$2:$I$17,3,TRUE)</f>
        <v>0</v>
      </c>
      <c r="U5" s="36">
        <f>VLOOKUP(G32,LABELS!$G$2:$I$17,3,TRUE)</f>
        <v>0</v>
      </c>
      <c r="V5" s="36">
        <f>VLOOKUP(H32,LABELS!$G$2:$I$17,3,TRUE)</f>
        <v>0</v>
      </c>
      <c r="W5" s="11">
        <f>VLOOKUP(E33,LABELS!$G$2:$I$17,3,TRUE)</f>
        <v>0</v>
      </c>
      <c r="X5" s="36">
        <f>VLOOKUP(F33,LABELS!$G$2:$I$17,3,TRUE)</f>
        <v>0</v>
      </c>
      <c r="Y5" s="36">
        <f>VLOOKUP(G33,LABELS!$G$2:$I$17,3,TRUE)</f>
        <v>0</v>
      </c>
      <c r="Z5" s="36">
        <f>VLOOKUP(H33,LABELS!$G$2:$I$17,3,TRUE)</f>
        <v>0</v>
      </c>
      <c r="AA5" s="11">
        <f>VLOOKUP(E34,LABELS!$G$2:$I$17,3,TRUE)</f>
        <v>0</v>
      </c>
      <c r="AB5" s="36">
        <f>VLOOKUP(F34,LABELS!$G$2:$I$17,3,TRUE)</f>
        <v>0</v>
      </c>
      <c r="AC5" s="36">
        <f>VLOOKUP(G34,LABELS!$G$2:$I$17,3,TRUE)</f>
        <v>0</v>
      </c>
      <c r="AD5" s="36">
        <f>VLOOKUP(H34,LABELS!$G$2:$I$17,3,TRUE)</f>
        <v>0</v>
      </c>
      <c r="AE5" s="11">
        <f>VLOOKUP(E35,LABELS!$G$2:$I$17,3,TRUE)</f>
        <v>0</v>
      </c>
      <c r="AF5" s="36">
        <f>VLOOKUP(F35,LABELS!$G$2:$I$17,3,TRUE)</f>
        <v>0</v>
      </c>
      <c r="AG5" s="36">
        <f>VLOOKUP(G35,LABELS!$G$2:$I$17,3,TRUE)</f>
        <v>0</v>
      </c>
      <c r="AH5" s="36">
        <f>VLOOKUP(H35,LABELS!$G$2:$I$17,3,TRUE)</f>
        <v>0</v>
      </c>
      <c r="AI5" s="11"/>
      <c r="AJ5" s="5"/>
      <c r="AK5" s="5"/>
      <c r="AL5" s="54"/>
    </row>
    <row r="6" spans="1:38" x14ac:dyDescent="0.2">
      <c r="A6" s="97"/>
      <c r="B6" s="24">
        <v>11</v>
      </c>
      <c r="C6" s="32">
        <f>COUNTIF(Table6[21 - 22 GRD],B6)</f>
        <v>0</v>
      </c>
      <c r="D6" s="23">
        <f>SUMPRODUCT((DATA!$F$2:$L$301=ANALYSIS!D$3)*(DATA!$D$2:$D$301=ANALYSIS!$B6))</f>
        <v>0</v>
      </c>
      <c r="E6" s="23">
        <f>SUMPRODUCT((DATA!$F$2:$L$301=ANALYSIS!E$3)*(DATA!$D$2:$D$301=ANALYSIS!$B6))</f>
        <v>0</v>
      </c>
      <c r="F6" s="23">
        <f>SUMPRODUCT((DATA!$F$2:$L$301=ANALYSIS!F$3)*(DATA!$D$2:$D$301=ANALYSIS!$B6))</f>
        <v>0</v>
      </c>
      <c r="G6" s="23">
        <f>SUMPRODUCT((DATA!$F$2:$L$301=ANALYSIS!G$3)*(DATA!$D$2:$D$301=ANALYSIS!$B6))</f>
        <v>0</v>
      </c>
      <c r="H6" s="87">
        <f>SUMPRODUCT((DATA!$F$2:$L$301=ANALYSIS!H$3)*(DATA!$D$2:$D$301=ANALYSIS!$B6))</f>
        <v>0</v>
      </c>
      <c r="I6" s="90"/>
      <c r="J6" s="15"/>
      <c r="L6" s="53" t="s">
        <v>5</v>
      </c>
      <c r="M6" s="17"/>
      <c r="N6" s="17"/>
      <c r="O6" s="11">
        <f>VLOOKUP(J31,LABELS!$G$2:$I$17,3,TRUE)</f>
        <v>0</v>
      </c>
      <c r="P6" s="36">
        <f>VLOOKUP(K31,LABELS!$G$2:$I$17,3,TRUE)</f>
        <v>0</v>
      </c>
      <c r="Q6" s="36">
        <f>VLOOKUP(L31,LABELS!$G$2:$I$17,3,TRUE)</f>
        <v>0</v>
      </c>
      <c r="R6" s="36">
        <f>VLOOKUP(M31,LABELS!$G$2:$I$17,3,TRUE)</f>
        <v>0</v>
      </c>
      <c r="S6" s="11">
        <f>VLOOKUP(J32,LABELS!$G$2:$I$17,3,TRUE)</f>
        <v>0</v>
      </c>
      <c r="T6" s="36">
        <f>VLOOKUP(K32,LABELS!$G$2:$I$17,3,TRUE)</f>
        <v>0</v>
      </c>
      <c r="U6" s="36">
        <f>VLOOKUP(L32,LABELS!$G$2:$I$17,3,TRUE)</f>
        <v>0</v>
      </c>
      <c r="V6" s="36">
        <f>VLOOKUP(M32,LABELS!$G$2:$I$17,3,TRUE)</f>
        <v>0</v>
      </c>
      <c r="W6" s="11">
        <f>VLOOKUP(J33,LABELS!$G$2:$I$17,3,TRUE)</f>
        <v>0</v>
      </c>
      <c r="X6" s="36">
        <f>VLOOKUP(K33,LABELS!$G$2:$I$17,3,TRUE)</f>
        <v>0</v>
      </c>
      <c r="Y6" s="36">
        <f>VLOOKUP(L33,LABELS!$G$2:$I$17,3,TRUE)</f>
        <v>0</v>
      </c>
      <c r="Z6" s="36">
        <f>VLOOKUP(M33,LABELS!$G$2:$I$17,3,TRUE)</f>
        <v>0</v>
      </c>
      <c r="AA6" s="11">
        <f>VLOOKUP(J34,LABELS!$G$2:$I$17,3,TRUE)</f>
        <v>0</v>
      </c>
      <c r="AB6" s="36">
        <f>VLOOKUP(K34,LABELS!$G$2:$I$17,3,TRUE)</f>
        <v>0</v>
      </c>
      <c r="AC6" s="36">
        <f>VLOOKUP(L34,LABELS!$G$2:$I$17,3,TRUE)</f>
        <v>0</v>
      </c>
      <c r="AD6" s="36">
        <f>VLOOKUP(M34,LABELS!$G$2:$I$17,3,TRUE)</f>
        <v>0</v>
      </c>
      <c r="AE6" s="11">
        <f>VLOOKUP(J35,LABELS!$G$2:$I$17,3,TRUE)</f>
        <v>0</v>
      </c>
      <c r="AF6" s="36">
        <f>VLOOKUP(K35,LABELS!$G$2:$I$17,3,TRUE)</f>
        <v>0</v>
      </c>
      <c r="AG6" s="36">
        <f>VLOOKUP(L35,LABELS!$G$2:$I$17,3,TRUE)</f>
        <v>0</v>
      </c>
      <c r="AH6" s="36">
        <f>VLOOKUP(M35,LABELS!$G$2:$I$17,3,TRUE)</f>
        <v>0</v>
      </c>
      <c r="AI6" s="11"/>
      <c r="AJ6" s="5"/>
      <c r="AK6" s="5"/>
      <c r="AL6" s="54"/>
    </row>
    <row r="7" spans="1:38" x14ac:dyDescent="0.2">
      <c r="A7" s="97"/>
      <c r="B7" s="24">
        <v>12</v>
      </c>
      <c r="C7" s="32">
        <f>COUNTIF(Table6[21 - 22 GRD],B7)</f>
        <v>0</v>
      </c>
      <c r="D7" s="23">
        <f>SUMPRODUCT((DATA!$F$2:$L$301=ANALYSIS!D$3)*(DATA!$D$2:$D$301=ANALYSIS!$B7))</f>
        <v>0</v>
      </c>
      <c r="E7" s="23">
        <f>SUMPRODUCT((DATA!$F$2:$L$301=ANALYSIS!E$3)*(DATA!$D$2:$D$301=ANALYSIS!$B7))</f>
        <v>0</v>
      </c>
      <c r="F7" s="23">
        <f>SUMPRODUCT((DATA!$F$2:$L$301=ANALYSIS!F$3)*(DATA!$D$2:$D$301=ANALYSIS!$B7))</f>
        <v>0</v>
      </c>
      <c r="G7" s="23">
        <f>SUMPRODUCT((DATA!$F$2:$L$301=ANALYSIS!G$3)*(DATA!$D$2:$D$301=ANALYSIS!$B7))</f>
        <v>0</v>
      </c>
      <c r="H7" s="87">
        <f>SUMPRODUCT((DATA!$F$2:$L$301=ANALYSIS!H$3)*(DATA!$D$2:$D$301=ANALYSIS!$B7))</f>
        <v>0</v>
      </c>
      <c r="I7" s="90"/>
      <c r="J7" s="15"/>
      <c r="L7" s="53" t="s">
        <v>6</v>
      </c>
      <c r="M7" s="17"/>
      <c r="N7" s="17"/>
      <c r="O7" s="11">
        <f>VLOOKUP(O31,LABELS!$G$2:$I$17,3,TRUE)</f>
        <v>0</v>
      </c>
      <c r="P7" s="36">
        <f>VLOOKUP(P31,LABELS!$G$2:$I$17,3,TRUE)</f>
        <v>0</v>
      </c>
      <c r="Q7" s="36">
        <f>VLOOKUP(Q31,LABELS!$G$2:$I$17,3,TRUE)</f>
        <v>0</v>
      </c>
      <c r="R7" s="36">
        <f>VLOOKUP(R31,LABELS!$G$2:$I$17,3,TRUE)</f>
        <v>0</v>
      </c>
      <c r="S7" s="11">
        <f>VLOOKUP(O32,LABELS!$G$2:$I$17,3,TRUE)</f>
        <v>0</v>
      </c>
      <c r="T7" s="36">
        <f>VLOOKUP(P32,LABELS!$G$2:$I$17,3,TRUE)</f>
        <v>0</v>
      </c>
      <c r="U7" s="36">
        <f>VLOOKUP(Q32,LABELS!$G$2:$I$17,3,TRUE)</f>
        <v>0</v>
      </c>
      <c r="V7" s="36">
        <f>VLOOKUP(R32,LABELS!$G$2:$I$17,3,TRUE)</f>
        <v>0</v>
      </c>
      <c r="W7" s="11">
        <f>VLOOKUP(O33,LABELS!$G$2:$I$17,3,TRUE)</f>
        <v>0</v>
      </c>
      <c r="X7" s="36">
        <f>VLOOKUP(P33,LABELS!$G$2:$I$17,3,TRUE)</f>
        <v>0</v>
      </c>
      <c r="Y7" s="36">
        <f>VLOOKUP(Q33,LABELS!$G$2:$I$17,3,TRUE)</f>
        <v>0</v>
      </c>
      <c r="Z7" s="36">
        <f>VLOOKUP(R33,LABELS!$G$2:$I$17,3,TRUE)</f>
        <v>0</v>
      </c>
      <c r="AA7" s="11">
        <f>VLOOKUP(O34,LABELS!$G$2:$I$17,3,TRUE)</f>
        <v>0</v>
      </c>
      <c r="AB7" s="36">
        <f>VLOOKUP(P34,LABELS!$G$2:$I$17,3,TRUE)</f>
        <v>0</v>
      </c>
      <c r="AC7" s="36">
        <f>VLOOKUP(Q34,LABELS!$G$2:$I$17,3,TRUE)</f>
        <v>0</v>
      </c>
      <c r="AD7" s="36">
        <f>VLOOKUP(R34,LABELS!$G$2:$I$17,3,TRUE)</f>
        <v>0</v>
      </c>
      <c r="AE7" s="11">
        <f>VLOOKUP(O35,LABELS!$G$2:$I$17,3,TRUE)</f>
        <v>0</v>
      </c>
      <c r="AF7" s="36">
        <f>VLOOKUP(P35,LABELS!$G$2:$I$17,3,TRUE)</f>
        <v>0</v>
      </c>
      <c r="AG7" s="36">
        <f>VLOOKUP(Q35,LABELS!$G$2:$I$17,3,TRUE)</f>
        <v>0</v>
      </c>
      <c r="AH7" s="36">
        <f>VLOOKUP(R35,LABELS!$G$2:$I$17,3,TRUE)</f>
        <v>0</v>
      </c>
      <c r="AI7" s="11"/>
      <c r="AJ7" s="5"/>
      <c r="AK7" s="5"/>
      <c r="AL7" s="54"/>
    </row>
    <row r="8" spans="1:38" x14ac:dyDescent="0.2">
      <c r="A8" s="97"/>
      <c r="B8" s="24" t="s">
        <v>20</v>
      </c>
      <c r="C8" s="32">
        <f>COUNTIF(Table6[21 - 22 GRD],B8)</f>
        <v>0</v>
      </c>
      <c r="D8" s="23">
        <f>SUMPRODUCT((DATA!$F$2:$L$301=ANALYSIS!D$3)*(DATA!$D$2:$D$301=ANALYSIS!$B8))</f>
        <v>0</v>
      </c>
      <c r="E8" s="23">
        <f>SUMPRODUCT((DATA!$F$2:$L$301=ANALYSIS!E$3)*(DATA!$D$2:$D$301=ANALYSIS!$B8))</f>
        <v>0</v>
      </c>
      <c r="F8" s="23">
        <f>SUMPRODUCT((DATA!$F$2:$L$301=ANALYSIS!F$3)*(DATA!$D$2:$D$301=ANALYSIS!$B8))</f>
        <v>0</v>
      </c>
      <c r="G8" s="23">
        <f>SUMPRODUCT((DATA!$F$2:$L$301=ANALYSIS!G$3)*(DATA!$D$2:$D$301=ANALYSIS!$B8))</f>
        <v>0</v>
      </c>
      <c r="H8" s="87">
        <f>SUMPRODUCT((DATA!$F$2:$L$301=ANALYSIS!H$3)*(DATA!$D$2:$D$301=ANALYSIS!$B8))</f>
        <v>0</v>
      </c>
      <c r="I8" s="90"/>
      <c r="J8" s="15"/>
      <c r="L8" s="53" t="s">
        <v>7</v>
      </c>
      <c r="M8" s="17"/>
      <c r="N8" s="17"/>
      <c r="O8" s="11">
        <f>VLOOKUP(T31,LABELS!$G$2:$I$17,3,TRUE)</f>
        <v>0</v>
      </c>
      <c r="P8" s="36">
        <f>VLOOKUP(U31,LABELS!$G$2:$I$17,3,TRUE)</f>
        <v>0</v>
      </c>
      <c r="Q8" s="36">
        <f>VLOOKUP(V31,LABELS!$G$2:$I$17,3,TRUE)</f>
        <v>0</v>
      </c>
      <c r="R8" s="36">
        <f>VLOOKUP(W31,LABELS!$G$2:$I$17,3,TRUE)</f>
        <v>0</v>
      </c>
      <c r="S8" s="11">
        <f>VLOOKUP(T32,LABELS!$G$2:$I$17,3,TRUE)</f>
        <v>0</v>
      </c>
      <c r="T8" s="36">
        <f>VLOOKUP(U32,LABELS!$G$2:$I$17,3,TRUE)</f>
        <v>0</v>
      </c>
      <c r="U8" s="36">
        <f>VLOOKUP(V32,LABELS!$G$2:$I$17,3,TRUE)</f>
        <v>0</v>
      </c>
      <c r="V8" s="36">
        <f>VLOOKUP(W32,LABELS!$G$2:$I$17,3,TRUE)</f>
        <v>0</v>
      </c>
      <c r="W8" s="11">
        <f>VLOOKUP(T33,LABELS!$G$2:$I$17,3,TRUE)</f>
        <v>0</v>
      </c>
      <c r="X8" s="36">
        <f>VLOOKUP(U33,LABELS!$G$2:$I$17,3,TRUE)</f>
        <v>0</v>
      </c>
      <c r="Y8" s="36">
        <f>VLOOKUP(V33,LABELS!$G$2:$I$17,3,TRUE)</f>
        <v>0</v>
      </c>
      <c r="Z8" s="36">
        <f>VLOOKUP(W33,LABELS!$G$2:$I$17,3,TRUE)</f>
        <v>0</v>
      </c>
      <c r="AA8" s="11">
        <f>VLOOKUP(T34,LABELS!$G$2:$I$17,3,TRUE)</f>
        <v>0</v>
      </c>
      <c r="AB8" s="36">
        <f>VLOOKUP(U34,LABELS!$G$2:$I$17,3,TRUE)</f>
        <v>0</v>
      </c>
      <c r="AC8" s="36">
        <f>VLOOKUP(V34,LABELS!$G$2:$I$17,3,TRUE)</f>
        <v>0</v>
      </c>
      <c r="AD8" s="36">
        <f>VLOOKUP(W34,LABELS!$G$2:$I$17,3,TRUE)</f>
        <v>0</v>
      </c>
      <c r="AE8" s="11">
        <f>VLOOKUP(T35,LABELS!$G$2:$I$17,3,TRUE)</f>
        <v>0</v>
      </c>
      <c r="AF8" s="36">
        <f>VLOOKUP(U35,LABELS!$G$2:$I$17,3,TRUE)</f>
        <v>0</v>
      </c>
      <c r="AG8" s="36">
        <f>VLOOKUP(V35,LABELS!$G$2:$I$17,3,TRUE)</f>
        <v>0</v>
      </c>
      <c r="AH8" s="36">
        <f>VLOOKUP(W35,LABELS!$G$2:$I$17,3,TRUE)</f>
        <v>0</v>
      </c>
      <c r="AI8" s="11"/>
      <c r="AJ8" s="5"/>
      <c r="AK8" s="5"/>
      <c r="AL8" s="54"/>
    </row>
    <row r="9" spans="1:38" x14ac:dyDescent="0.2">
      <c r="A9" s="97"/>
      <c r="B9" s="24"/>
      <c r="C9" s="32"/>
      <c r="D9" s="23"/>
      <c r="E9" s="23"/>
      <c r="F9" s="23"/>
      <c r="G9" s="23"/>
      <c r="H9" s="87"/>
      <c r="I9" s="90"/>
      <c r="J9" s="15"/>
      <c r="L9" s="53" t="s">
        <v>8</v>
      </c>
      <c r="M9" s="17"/>
      <c r="N9" s="17"/>
      <c r="O9" s="11">
        <f>VLOOKUP(Y31,LABELS!$G$2:$I$17,3,TRUE)</f>
        <v>0</v>
      </c>
      <c r="P9" s="36">
        <f>VLOOKUP(Z31,LABELS!$G$2:$I$17,3,TRUE)</f>
        <v>0</v>
      </c>
      <c r="Q9" s="36">
        <f>VLOOKUP(AA31,LABELS!$G$2:$I$17,3,TRUE)</f>
        <v>0</v>
      </c>
      <c r="R9" s="36">
        <f>VLOOKUP(AB31,LABELS!$G$2:$I$17,3,TRUE)</f>
        <v>0</v>
      </c>
      <c r="S9" s="11">
        <f>VLOOKUP(Y32,LABELS!$G$2:$I$17,3,TRUE)</f>
        <v>0</v>
      </c>
      <c r="T9" s="36">
        <f>VLOOKUP(Z32,LABELS!$G$2:$I$17,3,TRUE)</f>
        <v>0</v>
      </c>
      <c r="U9" s="36">
        <f>VLOOKUP(AA32,LABELS!$G$2:$I$17,3,TRUE)</f>
        <v>0</v>
      </c>
      <c r="V9" s="36">
        <f>VLOOKUP(AB32,LABELS!$G$2:$I$17,3,TRUE)</f>
        <v>0</v>
      </c>
      <c r="W9" s="11">
        <f>VLOOKUP(Y33,LABELS!$G$2:$I$17,3,TRUE)</f>
        <v>0</v>
      </c>
      <c r="X9" s="36">
        <f>VLOOKUP(Z33,LABELS!$G$2:$I$17,3,TRUE)</f>
        <v>0</v>
      </c>
      <c r="Y9" s="36">
        <f>VLOOKUP(AA33,LABELS!$G$2:$I$17,3,TRUE)</f>
        <v>0</v>
      </c>
      <c r="Z9" s="36">
        <f>VLOOKUP(AB33,LABELS!$G$2:$I$17,3,TRUE)</f>
        <v>0</v>
      </c>
      <c r="AA9" s="11">
        <f>VLOOKUP(Y34,LABELS!$G$2:$I$17,3,TRUE)</f>
        <v>0</v>
      </c>
      <c r="AB9" s="36">
        <f>VLOOKUP(Z34,LABELS!$G$2:$I$17,3,TRUE)</f>
        <v>0</v>
      </c>
      <c r="AC9" s="36">
        <f>VLOOKUP(AA34,LABELS!$G$2:$I$17,3,TRUE)</f>
        <v>0</v>
      </c>
      <c r="AD9" s="36">
        <f>VLOOKUP(AB34,LABELS!$G$2:$I$17,3,TRUE)</f>
        <v>0</v>
      </c>
      <c r="AE9" s="11">
        <f>VLOOKUP(Y35,LABELS!$G$2:$I$17,3,TRUE)</f>
        <v>0</v>
      </c>
      <c r="AF9" s="36">
        <f>VLOOKUP(Z35,LABELS!$G$2:$I$17,3,TRUE)</f>
        <v>0</v>
      </c>
      <c r="AG9" s="36">
        <f>VLOOKUP(AA35,LABELS!$G$2:$I$17,3,TRUE)</f>
        <v>0</v>
      </c>
      <c r="AH9" s="36">
        <f>VLOOKUP(AB35,LABELS!$G$2:$I$17,3,TRUE)</f>
        <v>0</v>
      </c>
      <c r="AI9" s="11"/>
      <c r="AJ9" s="5"/>
      <c r="AK9" s="5"/>
      <c r="AL9" s="54"/>
    </row>
    <row r="10" spans="1:38" x14ac:dyDescent="0.2">
      <c r="B10" s="26"/>
      <c r="C10" s="20" t="s">
        <v>22</v>
      </c>
      <c r="D10" s="22">
        <f>SUM(D4:D9)</f>
        <v>0</v>
      </c>
      <c r="E10" s="22">
        <f t="shared" ref="E10:H10" si="0">SUM(E4:E9)</f>
        <v>0</v>
      </c>
      <c r="F10" s="22">
        <f t="shared" si="0"/>
        <v>0</v>
      </c>
      <c r="G10" s="22">
        <f t="shared" si="0"/>
        <v>0</v>
      </c>
      <c r="H10" s="88">
        <f t="shared" si="0"/>
        <v>0</v>
      </c>
      <c r="I10" s="90"/>
      <c r="J10" s="15"/>
      <c r="L10" s="53" t="s">
        <v>9</v>
      </c>
      <c r="M10" s="17"/>
      <c r="N10" s="17"/>
      <c r="O10" s="11">
        <f>VLOOKUP(AD31,LABELS!$G$2:$I$17,3,TRUE)</f>
        <v>0</v>
      </c>
      <c r="P10" s="36">
        <f>VLOOKUP(AE31,LABELS!$G$2:$I$17,3,TRUE)</f>
        <v>0</v>
      </c>
      <c r="Q10" s="36">
        <f>VLOOKUP(AF31,LABELS!$G$2:$I$17,3,TRUE)</f>
        <v>0</v>
      </c>
      <c r="R10" s="36">
        <f>VLOOKUP(AG31,LABELS!$G$2:$I$17,3,TRUE)</f>
        <v>0</v>
      </c>
      <c r="S10" s="11">
        <f>VLOOKUP(AD32,LABELS!$G$2:$I$17,3,TRUE)</f>
        <v>0</v>
      </c>
      <c r="T10" s="36">
        <f>VLOOKUP(AE32,LABELS!$G$2:$I$17,3,TRUE)</f>
        <v>0</v>
      </c>
      <c r="U10" s="36">
        <f>VLOOKUP(AF32,LABELS!$G$2:$I$17,3,TRUE)</f>
        <v>0</v>
      </c>
      <c r="V10" s="36">
        <f>VLOOKUP(AG32,LABELS!$G$2:$I$17,3,TRUE)</f>
        <v>0</v>
      </c>
      <c r="W10" s="11">
        <f>VLOOKUP(AD33,LABELS!$G$2:$I$17,3,TRUE)</f>
        <v>0</v>
      </c>
      <c r="X10" s="36">
        <f>VLOOKUP(AE33,LABELS!$G$2:$I$17,3,TRUE)</f>
        <v>0</v>
      </c>
      <c r="Y10" s="36">
        <f>VLOOKUP(AF33,LABELS!$G$2:$I$17,3,TRUE)</f>
        <v>0</v>
      </c>
      <c r="Z10" s="36">
        <f>VLOOKUP(AG33,LABELS!$G$2:$I$17,3,TRUE)</f>
        <v>0</v>
      </c>
      <c r="AA10" s="11">
        <f>VLOOKUP(AD34,LABELS!$G$2:$I$17,3,TRUE)</f>
        <v>0</v>
      </c>
      <c r="AB10" s="36">
        <f>VLOOKUP(AE34,LABELS!$G$2:$I$17,3,TRUE)</f>
        <v>0</v>
      </c>
      <c r="AC10" s="36">
        <f>VLOOKUP(AF34,LABELS!$G$2:$I$17,3,TRUE)</f>
        <v>0</v>
      </c>
      <c r="AD10" s="36">
        <f>VLOOKUP(AG34,LABELS!$G$2:$I$17,3,TRUE)</f>
        <v>0</v>
      </c>
      <c r="AE10" s="11">
        <f>VLOOKUP(AD35,LABELS!$G$2:$I$17,3,TRUE)</f>
        <v>0</v>
      </c>
      <c r="AF10" s="36">
        <f>VLOOKUP(AE35,LABELS!$G$2:$I$17,3,TRUE)</f>
        <v>0</v>
      </c>
      <c r="AG10" s="36">
        <f>VLOOKUP(AF35,LABELS!$G$2:$I$17,3,TRUE)</f>
        <v>0</v>
      </c>
      <c r="AH10" s="36">
        <f>VLOOKUP(AG35,LABELS!$G$2:$I$17,3,TRUE)</f>
        <v>0</v>
      </c>
      <c r="AI10" s="11"/>
      <c r="AJ10" s="5"/>
      <c r="AK10" s="5"/>
      <c r="AL10" s="54"/>
    </row>
    <row r="11" spans="1:38" ht="17" thickBot="1" x14ac:dyDescent="0.25">
      <c r="B11" s="30"/>
      <c r="C11" s="25"/>
      <c r="D11" s="15"/>
      <c r="E11" s="15"/>
      <c r="F11" s="15"/>
      <c r="G11" s="15"/>
      <c r="H11" s="15"/>
      <c r="I11" s="15"/>
      <c r="J11" s="15"/>
      <c r="L11" s="55" t="s">
        <v>10</v>
      </c>
      <c r="M11" s="56"/>
      <c r="N11" s="56"/>
      <c r="O11" s="57">
        <f>VLOOKUP(AI31,LABELS!$G$2:$I$17,3,TRUE)</f>
        <v>0</v>
      </c>
      <c r="P11" s="58">
        <f>VLOOKUP(AJ31,LABELS!$G$2:$I$17,3,TRUE)</f>
        <v>0</v>
      </c>
      <c r="Q11" s="58">
        <f>VLOOKUP(AK31,LABELS!$G$2:$I$17,3,TRUE)</f>
        <v>0</v>
      </c>
      <c r="R11" s="58">
        <f>VLOOKUP(AL31,LABELS!$G$2:$I$17,3,TRUE)</f>
        <v>0</v>
      </c>
      <c r="S11" s="57">
        <f>VLOOKUP(AI32,LABELS!$G$2:$I$17,3,TRUE)</f>
        <v>0</v>
      </c>
      <c r="T11" s="58">
        <f>VLOOKUP(AJ32,LABELS!$G$2:$I$17,3,TRUE)</f>
        <v>0</v>
      </c>
      <c r="U11" s="58">
        <f>VLOOKUP(AK32,LABELS!$G$2:$I$17,3,TRUE)</f>
        <v>0</v>
      </c>
      <c r="V11" s="58">
        <f>VLOOKUP(AL32,LABELS!$G$2:$I$17,3,TRUE)</f>
        <v>0</v>
      </c>
      <c r="W11" s="57">
        <f>VLOOKUP(AI34,LABELS!$G$2:$I$17,3,TRUE)</f>
        <v>0</v>
      </c>
      <c r="X11" s="58">
        <f>VLOOKUP(AJ34,LABELS!$G$2:$I$17,3,TRUE)</f>
        <v>0</v>
      </c>
      <c r="Y11" s="58">
        <f>VLOOKUP(AK34,LABELS!$G$2:$I$17,3,TRUE)</f>
        <v>0</v>
      </c>
      <c r="Z11" s="58">
        <f>VLOOKUP(AL34,LABELS!$G$2:$I$17,3,TRUE)</f>
        <v>0</v>
      </c>
      <c r="AA11" s="57">
        <f>VLOOKUP(AI34,LABELS!$G$2:$I$17,3,TRUE)</f>
        <v>0</v>
      </c>
      <c r="AB11" s="58">
        <f>VLOOKUP(AJ34,LABELS!$G$2:$I$17,3,TRUE)</f>
        <v>0</v>
      </c>
      <c r="AC11" s="58">
        <f>VLOOKUP(AK34,LABELS!$G$2:$I$17,3,TRUE)</f>
        <v>0</v>
      </c>
      <c r="AD11" s="58">
        <f>VLOOKUP(AL34,LABELS!$G$2:$I$17,3,TRUE)</f>
        <v>0</v>
      </c>
      <c r="AE11" s="57">
        <f>VLOOKUP(AI35,LABELS!$G$2:$I$17,3,TRUE)</f>
        <v>0</v>
      </c>
      <c r="AF11" s="58">
        <f>VLOOKUP(AJ35,LABELS!$G$2:$I$17,3,TRUE)</f>
        <v>0</v>
      </c>
      <c r="AG11" s="58">
        <f>VLOOKUP(AK35,LABELS!$G$2:$I$17,3,TRUE)</f>
        <v>0</v>
      </c>
      <c r="AH11" s="58">
        <f>VLOOKUP(AL35,LABELS!$G$2:$I$17,3,TRUE)</f>
        <v>0</v>
      </c>
      <c r="AI11" s="57"/>
      <c r="AJ11" s="16"/>
      <c r="AK11" s="16"/>
      <c r="AL11" s="59"/>
    </row>
    <row r="12" spans="1:38" ht="17" thickBot="1" x14ac:dyDescent="0.25">
      <c r="A12" s="2" t="s">
        <v>23</v>
      </c>
      <c r="B12" s="26"/>
      <c r="C12" s="20" t="s">
        <v>14</v>
      </c>
      <c r="D12" s="21" t="s">
        <v>4</v>
      </c>
      <c r="E12" s="21" t="s">
        <v>5</v>
      </c>
      <c r="F12" s="21" t="s">
        <v>6</v>
      </c>
      <c r="G12" s="21" t="s">
        <v>7</v>
      </c>
      <c r="H12" s="21" t="s">
        <v>8</v>
      </c>
      <c r="I12" s="33" t="s">
        <v>9</v>
      </c>
      <c r="J12" s="33" t="s">
        <v>10</v>
      </c>
      <c r="L12" s="115" t="s">
        <v>22</v>
      </c>
      <c r="M12" s="116"/>
      <c r="N12" s="116"/>
      <c r="O12" s="37">
        <f>SUM(O5:O11)</f>
        <v>0</v>
      </c>
      <c r="P12" s="117">
        <f>SUM(P5:R11)</f>
        <v>0</v>
      </c>
      <c r="Q12" s="117"/>
      <c r="R12" s="117"/>
      <c r="S12" s="37">
        <f>SUM(S5:S11)</f>
        <v>0</v>
      </c>
      <c r="T12" s="117">
        <f>SUM(T5:V11)</f>
        <v>0</v>
      </c>
      <c r="U12" s="117"/>
      <c r="V12" s="117"/>
      <c r="W12" s="38">
        <f>SUM(W5:W11)</f>
        <v>0</v>
      </c>
      <c r="X12" s="117">
        <f>SUM(X5:Z11)</f>
        <v>0</v>
      </c>
      <c r="Y12" s="117"/>
      <c r="Z12" s="117"/>
      <c r="AA12" s="37">
        <f>SUM(AA5:AA11)</f>
        <v>0</v>
      </c>
      <c r="AB12" s="117">
        <f>SUM(AB5:AD11)</f>
        <v>0</v>
      </c>
      <c r="AC12" s="117"/>
      <c r="AD12" s="117"/>
      <c r="AE12" s="37">
        <f>SUM(AE5:AE11)</f>
        <v>0</v>
      </c>
      <c r="AF12" s="117">
        <f>SUM(AF5:AH11)</f>
        <v>0</v>
      </c>
      <c r="AG12" s="117"/>
      <c r="AH12" s="117"/>
      <c r="AI12" s="37"/>
      <c r="AJ12" s="117"/>
      <c r="AK12" s="117"/>
      <c r="AL12" s="132"/>
    </row>
    <row r="13" spans="1:38" ht="17" thickBot="1" x14ac:dyDescent="0.25">
      <c r="A13" s="97" t="s">
        <v>24</v>
      </c>
      <c r="B13" s="26" t="s">
        <v>15</v>
      </c>
      <c r="C13" s="32">
        <f>COUNTIF(Table6[[ELA]:[ELE2]],B13)</f>
        <v>0</v>
      </c>
      <c r="D13" s="23">
        <f>COUNTIF(Table6[ELA],$B13)</f>
        <v>0</v>
      </c>
      <c r="E13" s="23">
        <f>COUNTIF(Table6[RDG],$B13)</f>
        <v>0</v>
      </c>
      <c r="F13" s="23">
        <f>COUNTIF(Table6[MA],$B13)</f>
        <v>0</v>
      </c>
      <c r="G13" s="23">
        <f>COUNTIF(Table6[SC],$B13)</f>
        <v>0</v>
      </c>
      <c r="H13" s="23">
        <f>COUNTIF(Table6[SS],$B13)</f>
        <v>0</v>
      </c>
      <c r="I13" s="23">
        <f>COUNTIF(Table6[ELE1],$B13)</f>
        <v>0</v>
      </c>
      <c r="J13" s="23">
        <f>COUNTIF(Table6[ELE2],$B13)</f>
        <v>0</v>
      </c>
      <c r="L13" s="127" t="s">
        <v>25</v>
      </c>
      <c r="M13" s="128"/>
      <c r="N13" s="128"/>
      <c r="O13" s="103">
        <f>P12+T12+X12+AB12+AF12</f>
        <v>0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x14ac:dyDescent="0.2">
      <c r="A14" s="97"/>
      <c r="B14" s="26" t="s">
        <v>16</v>
      </c>
      <c r="C14" s="32">
        <f>COUNTIF(Table6[[ELA]:[ELE2]],B14)</f>
        <v>0</v>
      </c>
      <c r="D14" s="23">
        <f>COUNTIF(Table6[ELA],$B14)</f>
        <v>0</v>
      </c>
      <c r="E14" s="23">
        <f>COUNTIF(Table6[RDG],$B14)</f>
        <v>0</v>
      </c>
      <c r="F14" s="23">
        <f>COUNTIF(Table6[MA],$B14)</f>
        <v>0</v>
      </c>
      <c r="G14" s="23">
        <f>COUNTIF(Table6[SC],$B14)</f>
        <v>0</v>
      </c>
      <c r="H14" s="23">
        <f>COUNTIF(Table6[SS],$B14)</f>
        <v>0</v>
      </c>
      <c r="I14" s="23">
        <f>COUNTIF(Table6[ELE1],$B14)</f>
        <v>0</v>
      </c>
      <c r="J14" s="23">
        <f>COUNTIF(Table6[ELE2],$B14)</f>
        <v>0</v>
      </c>
      <c r="L14" s="108" t="s">
        <v>26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</row>
    <row r="15" spans="1:38" x14ac:dyDescent="0.2">
      <c r="A15" s="97"/>
      <c r="B15" s="26" t="s">
        <v>27</v>
      </c>
      <c r="C15" s="32">
        <f>COUNTIF(Table6[[ELA]:[ELE2]],B15)</f>
        <v>0</v>
      </c>
      <c r="D15" s="23">
        <f>COUNTIF(Table6[ELA],$B15)</f>
        <v>0</v>
      </c>
      <c r="E15" s="23">
        <f>COUNTIF(Table6[RDG],$B15)</f>
        <v>0</v>
      </c>
      <c r="F15" s="23">
        <f>COUNTIF(Table6[MA],$B15)</f>
        <v>0</v>
      </c>
      <c r="G15" s="23">
        <f>COUNTIF(Table6[SC],$B15)</f>
        <v>0</v>
      </c>
      <c r="H15" s="23">
        <f>COUNTIF(Table6[SS],$B15)</f>
        <v>0</v>
      </c>
      <c r="I15" s="23">
        <f>COUNTIF(Table6[ELE1],$B15)</f>
        <v>0</v>
      </c>
      <c r="J15" s="23">
        <f>COUNTIF(Table6[ELE2],$B15)</f>
        <v>0</v>
      </c>
      <c r="L15" s="4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41"/>
    </row>
    <row r="16" spans="1:38" x14ac:dyDescent="0.2">
      <c r="A16" s="97"/>
      <c r="B16" s="26" t="s">
        <v>18</v>
      </c>
      <c r="C16" s="32">
        <f>COUNTIF(Table6[[ELA]:[ELE2]],B16)</f>
        <v>0</v>
      </c>
      <c r="D16" s="23">
        <f>COUNTIF(Table6[ELA],$B16)</f>
        <v>0</v>
      </c>
      <c r="E16" s="23">
        <f>COUNTIF(Table6[RDG],$B16)</f>
        <v>0</v>
      </c>
      <c r="F16" s="23">
        <f>COUNTIF(Table6[MA],$B16)</f>
        <v>0</v>
      </c>
      <c r="G16" s="23">
        <f>COUNTIF(Table6[SC],$B16)</f>
        <v>0</v>
      </c>
      <c r="H16" s="23">
        <f>COUNTIF(Table6[SS],$B16)</f>
        <v>0</v>
      </c>
      <c r="I16" s="23">
        <f>COUNTIF(Table6[ELE1],$B16)</f>
        <v>0</v>
      </c>
      <c r="J16" s="23">
        <f>COUNTIF(Table6[ELE2],$B16)</f>
        <v>0</v>
      </c>
      <c r="L16" s="42" t="s">
        <v>28</v>
      </c>
      <c r="M16" s="43"/>
      <c r="N16" s="43"/>
      <c r="O16" s="43"/>
      <c r="P16" s="43"/>
      <c r="Q16" s="43"/>
      <c r="R16" s="43"/>
      <c r="S16" s="43"/>
      <c r="T16" s="43"/>
      <c r="U16" s="44"/>
      <c r="V16" s="106" t="s">
        <v>29</v>
      </c>
      <c r="W16" s="106"/>
      <c r="X16" s="107"/>
      <c r="Y16" s="104"/>
      <c r="Z16" s="105"/>
      <c r="AA16" s="10"/>
      <c r="AB16" s="10"/>
      <c r="AC16" s="10"/>
      <c r="AD16" s="10"/>
      <c r="AE16" s="106" t="s">
        <v>30</v>
      </c>
      <c r="AF16" s="107"/>
      <c r="AG16" s="104"/>
      <c r="AH16" s="105"/>
      <c r="AI16" s="10"/>
      <c r="AJ16" s="10"/>
      <c r="AK16" s="10"/>
      <c r="AL16" s="41"/>
    </row>
    <row r="17" spans="1:39" ht="17" thickBot="1" x14ac:dyDescent="0.25">
      <c r="A17" s="97"/>
      <c r="B17" s="26" t="s">
        <v>19</v>
      </c>
      <c r="C17" s="32">
        <f>COUNTIF(Table6[[ELA]:[ELE2]],B17)</f>
        <v>0</v>
      </c>
      <c r="D17" s="23">
        <f>COUNTIF(Table6[ELA],$B17)</f>
        <v>0</v>
      </c>
      <c r="E17" s="23">
        <f>COUNTIF(Table6[RDG],$B17)</f>
        <v>0</v>
      </c>
      <c r="F17" s="23">
        <f>COUNTIF(Table6[MA],$B17)</f>
        <v>0</v>
      </c>
      <c r="G17" s="23">
        <f>COUNTIF(Table6[SC],$B17)</f>
        <v>0</v>
      </c>
      <c r="H17" s="23">
        <f>COUNTIF(Table6[SS],$B17)</f>
        <v>0</v>
      </c>
      <c r="I17" s="23">
        <f>COUNTIF(Table6[ELE1],$B17)</f>
        <v>0</v>
      </c>
      <c r="J17" s="23">
        <f>COUNTIF(Table6[ELE2],$B17)</f>
        <v>0</v>
      </c>
      <c r="L17" s="4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41"/>
    </row>
    <row r="18" spans="1:39" ht="17" thickBot="1" x14ac:dyDescent="0.25">
      <c r="B18" s="26"/>
      <c r="C18" s="20" t="s">
        <v>22</v>
      </c>
      <c r="D18" s="22">
        <f>SUM(D13:D17)</f>
        <v>0</v>
      </c>
      <c r="E18" s="22">
        <f t="shared" ref="E18:J18" si="1">SUM(E13:E17)</f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L18" s="45" t="s">
        <v>31</v>
      </c>
      <c r="M18" s="46"/>
      <c r="N18" s="46"/>
      <c r="O18" s="46"/>
      <c r="P18" s="46"/>
      <c r="Q18" s="46"/>
      <c r="R18" s="46"/>
      <c r="S18" s="46"/>
      <c r="T18" s="46"/>
      <c r="U18" s="46"/>
      <c r="V18" s="130" t="s">
        <v>32</v>
      </c>
      <c r="W18" s="130"/>
      <c r="X18" s="131"/>
      <c r="Y18" s="136" t="e">
        <f>O13/Y16</f>
        <v>#DIV/0!</v>
      </c>
      <c r="Z18" s="137"/>
      <c r="AA18" s="129" t="s">
        <v>33</v>
      </c>
      <c r="AB18" s="130"/>
      <c r="AC18" s="130"/>
      <c r="AD18" s="130"/>
      <c r="AE18" s="130"/>
      <c r="AF18" s="131"/>
      <c r="AG18" s="133" t="e">
        <f>(O12+S12+W12+AA12+AE12)/AG16</f>
        <v>#DIV/0!</v>
      </c>
      <c r="AH18" s="134"/>
      <c r="AI18" s="47"/>
      <c r="AJ18" s="47"/>
      <c r="AK18" s="47"/>
      <c r="AL18" s="48"/>
    </row>
    <row r="19" spans="1:39" ht="10" customHeight="1" x14ac:dyDescent="0.2">
      <c r="B19" s="30"/>
      <c r="C19" s="25"/>
      <c r="D19" s="15"/>
      <c r="E19" s="15"/>
      <c r="F19" s="15"/>
      <c r="G19" s="15"/>
      <c r="H19" s="15"/>
      <c r="I19" s="15"/>
      <c r="J19" s="15"/>
    </row>
    <row r="20" spans="1:39" x14ac:dyDescent="0.2">
      <c r="A20" s="2" t="s">
        <v>34</v>
      </c>
      <c r="B20" s="26"/>
      <c r="C20" s="20" t="s">
        <v>14</v>
      </c>
      <c r="D20" s="21" t="s">
        <v>35</v>
      </c>
      <c r="E20" s="21" t="s">
        <v>166</v>
      </c>
      <c r="F20" s="21" t="s">
        <v>36</v>
      </c>
      <c r="G20" s="21" t="s">
        <v>37</v>
      </c>
      <c r="H20" s="21" t="s">
        <v>38</v>
      </c>
      <c r="I20" s="21" t="s">
        <v>39</v>
      </c>
      <c r="J20" s="33" t="s">
        <v>40</v>
      </c>
      <c r="K20" s="21" t="s">
        <v>41</v>
      </c>
      <c r="L20" s="21" t="s">
        <v>42</v>
      </c>
      <c r="M20" s="21" t="s">
        <v>43</v>
      </c>
      <c r="N20" s="21" t="s">
        <v>44</v>
      </c>
      <c r="O20" s="21" t="s">
        <v>45</v>
      </c>
      <c r="P20" s="21" t="s">
        <v>46</v>
      </c>
      <c r="Q20" s="21" t="s">
        <v>47</v>
      </c>
      <c r="R20" s="21" t="s">
        <v>48</v>
      </c>
      <c r="S20" s="21" t="s">
        <v>49</v>
      </c>
      <c r="U20" s="125"/>
      <c r="V20" s="125"/>
      <c r="W20" s="125"/>
      <c r="X20" s="125"/>
      <c r="Y20" s="125"/>
      <c r="Z20" s="125"/>
      <c r="AA20" s="125"/>
      <c r="AB20" s="125"/>
      <c r="AC20" s="84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x14ac:dyDescent="0.2">
      <c r="A21" s="97" t="s">
        <v>50</v>
      </c>
      <c r="B21" s="24">
        <v>9</v>
      </c>
      <c r="C21" s="32">
        <f>COUNTIF(Table6[21 - 22 GRD],B21)</f>
        <v>0</v>
      </c>
      <c r="D21" s="23">
        <f>COUNTIFS(DATA!$E$2:$E$301,ANALYSIS!D20,DATA!$D$2:$D$301,ANALYSIS!$B$21)</f>
        <v>0</v>
      </c>
      <c r="E21" s="23">
        <f>COUNTIFS(DATA!$E$2:$E$301,ANALYSIS!E20,DATA!$D$2:$D$301,ANALYSIS!$B$21)</f>
        <v>0</v>
      </c>
      <c r="F21" s="23">
        <f>COUNTIFS(DATA!$E$2:$E$301,ANALYSIS!F$20,DATA!$D$2:$D$301,ANALYSIS!$B21)</f>
        <v>0</v>
      </c>
      <c r="G21" s="23">
        <f>COUNTIFS(DATA!$E$2:$E$301,ANALYSIS!G$20,DATA!$D$2:$D$301,ANALYSIS!$B21)</f>
        <v>0</v>
      </c>
      <c r="H21" s="23">
        <f>COUNTIFS(DATA!$E$2:$E$301,ANALYSIS!H$20,DATA!$D$2:$D$301,ANALYSIS!$B21)</f>
        <v>0</v>
      </c>
      <c r="I21" s="23">
        <f>COUNTIFS(DATA!$E$2:$E$301,ANALYSIS!I$20,DATA!$D$2:$D$301,ANALYSIS!$B21)</f>
        <v>0</v>
      </c>
      <c r="J21" s="23">
        <f>COUNTIFS(DATA!$E$2:$E$301,ANALYSIS!J$20,DATA!$D$2:$D$301,ANALYSIS!$B21)</f>
        <v>0</v>
      </c>
      <c r="K21" s="23">
        <f>COUNTIFS(DATA!$E$2:$E$301,ANALYSIS!K$20,DATA!$D$2:$D$301,ANALYSIS!$B21)</f>
        <v>0</v>
      </c>
      <c r="L21" s="23">
        <f>COUNTIFS(DATA!$E$2:$E$301,ANALYSIS!L$20,DATA!$D$2:$D$301,ANALYSIS!$B21)</f>
        <v>0</v>
      </c>
      <c r="M21" s="23">
        <f>COUNTIFS(DATA!$E$2:$E$301,ANALYSIS!M$20,DATA!$D$2:$D$301,ANALYSIS!$B21)</f>
        <v>0</v>
      </c>
      <c r="N21" s="23">
        <f>COUNTIFS(DATA!$E$2:$E$301,ANALYSIS!N$20,DATA!$D$2:$D$301,ANALYSIS!$B21)</f>
        <v>0</v>
      </c>
      <c r="O21" s="23">
        <f>COUNTIFS(DATA!$E$2:$E$301,ANALYSIS!O$20,DATA!$D$2:$D$301,ANALYSIS!$B21)</f>
        <v>0</v>
      </c>
      <c r="P21" s="23">
        <f>COUNTIFS(DATA!$E$2:$E$301,ANALYSIS!P$20,DATA!$D$2:$D$301,ANALYSIS!$B21)</f>
        <v>0</v>
      </c>
      <c r="Q21" s="23">
        <f>COUNTIFS(DATA!$E$2:$E$301,ANALYSIS!Q$20,DATA!$D$2:$D$301,ANALYSIS!$B21)</f>
        <v>0</v>
      </c>
      <c r="R21" s="23">
        <f>COUNTIFS(DATA!$E$2:$E$301,ANALYSIS!R$20,DATA!$D$2:$D$301,ANALYSIS!$B21)</f>
        <v>0</v>
      </c>
      <c r="S21" s="23">
        <f>COUNTIFS(DATA!$E$2:$E$301,ANALYSIS!S$20,DATA!$D$2:$D$301,ANALYSIS!$B21)</f>
        <v>0</v>
      </c>
      <c r="T21" s="6"/>
      <c r="U21" s="126"/>
      <c r="V21" s="126"/>
      <c r="W21" s="124"/>
      <c r="X21" s="124"/>
      <c r="Y21" s="124"/>
      <c r="Z21" s="124"/>
      <c r="AA21" s="124"/>
      <c r="AB21" s="124"/>
      <c r="AC21" s="8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</row>
    <row r="22" spans="1:39" x14ac:dyDescent="0.2">
      <c r="A22" s="97"/>
      <c r="B22" s="24">
        <v>10</v>
      </c>
      <c r="C22" s="32">
        <f>COUNTIF(Table6[21 - 22 GRD],B22)</f>
        <v>0</v>
      </c>
      <c r="D22" s="23">
        <f>COUNTIFS(DATA!$E$2:$E$301,ANALYSIS!D$20,DATA!$D$2:$D$301,ANALYSIS!B22)</f>
        <v>0</v>
      </c>
      <c r="E22" s="23">
        <f>COUNTIFS(DATA!$E$2:$E$301,ANALYSIS!E$20,DATA!$D$2:$D$301,ANALYSIS!B22)</f>
        <v>0</v>
      </c>
      <c r="F22" s="23">
        <f>COUNTIFS(DATA!$E$2:$E$301,ANALYSIS!F$20,DATA!$D$2:$D$301,ANALYSIS!$B22)</f>
        <v>0</v>
      </c>
      <c r="G22" s="23">
        <f>COUNTIFS(DATA!$E$2:$E$301,ANALYSIS!G$20,DATA!$D$2:$D$301,ANALYSIS!$B22)</f>
        <v>0</v>
      </c>
      <c r="H22" s="23">
        <f>COUNTIFS(DATA!$E$2:$E$301,ANALYSIS!H$20,DATA!$D$2:$D$301,ANALYSIS!$B22)</f>
        <v>0</v>
      </c>
      <c r="I22" s="23">
        <f>COUNTIFS(DATA!$E$2:$E$301,ANALYSIS!I$20,DATA!$D$2:$D$301,ANALYSIS!$B22)</f>
        <v>0</v>
      </c>
      <c r="J22" s="23">
        <f>COUNTIFS(DATA!$E$2:$E$301,ANALYSIS!J$20,DATA!$D$2:$D$301,ANALYSIS!$B22)</f>
        <v>0</v>
      </c>
      <c r="K22" s="23">
        <f>COUNTIFS(DATA!$E$2:$E$301,ANALYSIS!K$20,DATA!$D$2:$D$301,ANALYSIS!$B22)</f>
        <v>0</v>
      </c>
      <c r="L22" s="23">
        <f>COUNTIFS(DATA!$E$2:$E$301,ANALYSIS!L$20,DATA!$D$2:$D$301,ANALYSIS!$B22)</f>
        <v>0</v>
      </c>
      <c r="M22" s="23">
        <f>COUNTIFS(DATA!$E$2:$E$301,ANALYSIS!M$20,DATA!$D$2:$D$301,ANALYSIS!$B22)</f>
        <v>0</v>
      </c>
      <c r="N22" s="23">
        <f>COUNTIFS(DATA!$E$2:$E$301,ANALYSIS!N$20,DATA!$D$2:$D$301,ANALYSIS!$B22)</f>
        <v>0</v>
      </c>
      <c r="O22" s="23">
        <f>COUNTIFS(DATA!$E$2:$E$301,ANALYSIS!O$20,DATA!$D$2:$D$301,ANALYSIS!$B22)</f>
        <v>0</v>
      </c>
      <c r="P22" s="23">
        <f>COUNTIFS(DATA!$E$2:$E$301,ANALYSIS!P$20,DATA!$D$2:$D$301,ANALYSIS!$B22)</f>
        <v>0</v>
      </c>
      <c r="Q22" s="23">
        <f>COUNTIFS(DATA!$E$2:$E$301,ANALYSIS!Q$20,DATA!$D$2:$D$301,ANALYSIS!$B22)</f>
        <v>0</v>
      </c>
      <c r="R22" s="23">
        <f>COUNTIFS(DATA!$E$2:$E$301,ANALYSIS!R$20,DATA!$D$2:$D$301,ANALYSIS!$B22)</f>
        <v>0</v>
      </c>
      <c r="S22" s="23">
        <f>COUNTIFS(DATA!$E$2:$E$301,ANALYSIS!S$20,DATA!$D$2:$D$301,ANALYSIS!$B22)</f>
        <v>0</v>
      </c>
      <c r="T22" s="6"/>
      <c r="U22" s="123"/>
      <c r="V22" s="123"/>
      <c r="W22" s="124"/>
      <c r="X22" s="124"/>
      <c r="Y22" s="124"/>
      <c r="Z22" s="124"/>
      <c r="AA22" s="124"/>
      <c r="AB22" s="124"/>
      <c r="AC22" s="85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</row>
    <row r="23" spans="1:39" x14ac:dyDescent="0.2">
      <c r="A23" s="97"/>
      <c r="B23" s="24">
        <v>11</v>
      </c>
      <c r="C23" s="32">
        <f>COUNTIF(Table6[21 - 22 GRD],B23)</f>
        <v>0</v>
      </c>
      <c r="D23" s="23">
        <f>COUNTIFS(DATA!$E$2:$E$301,ANALYSIS!D$20,DATA!$D$2:$D$301,ANALYSIS!B23)</f>
        <v>0</v>
      </c>
      <c r="E23" s="23">
        <f>COUNTIFS(DATA!$E$2:$E$301,ANALYSIS!E$20,DATA!$D$2:$D$301,ANALYSIS!B23)</f>
        <v>0</v>
      </c>
      <c r="F23" s="23">
        <f>COUNTIFS(DATA!$E$2:$E$301,ANALYSIS!F$20,DATA!$D$2:$D$301,ANALYSIS!$B23)</f>
        <v>0</v>
      </c>
      <c r="G23" s="23">
        <f>COUNTIFS(DATA!$E$2:$E$301,ANALYSIS!G$20,DATA!$D$2:$D$301,ANALYSIS!$B23)</f>
        <v>0</v>
      </c>
      <c r="H23" s="23">
        <f>COUNTIFS(DATA!$E$2:$E$301,ANALYSIS!H$20,DATA!$D$2:$D$301,ANALYSIS!$B23)</f>
        <v>0</v>
      </c>
      <c r="I23" s="23">
        <f>COUNTIFS(DATA!$E$2:$E$301,ANALYSIS!I$20,DATA!$D$2:$D$301,ANALYSIS!$B23)</f>
        <v>0</v>
      </c>
      <c r="J23" s="23">
        <f>COUNTIFS(DATA!$E$2:$E$301,ANALYSIS!J$20,DATA!$D$2:$D$301,ANALYSIS!$B23)</f>
        <v>0</v>
      </c>
      <c r="K23" s="23">
        <f>COUNTIFS(DATA!$E$2:$E$301,ANALYSIS!K$20,DATA!$D$2:$D$301,ANALYSIS!$B23)</f>
        <v>0</v>
      </c>
      <c r="L23" s="23">
        <f>COUNTIFS(DATA!$E$2:$E$301,ANALYSIS!L$20,DATA!$D$2:$D$301,ANALYSIS!$B23)</f>
        <v>0</v>
      </c>
      <c r="M23" s="23">
        <f>COUNTIFS(DATA!$E$2:$E$301,ANALYSIS!M$20,DATA!$D$2:$D$301,ANALYSIS!$B23)</f>
        <v>0</v>
      </c>
      <c r="N23" s="23">
        <f>COUNTIFS(DATA!$E$2:$E$301,ANALYSIS!N$20,DATA!$D$2:$D$301,ANALYSIS!$B23)</f>
        <v>0</v>
      </c>
      <c r="O23" s="23">
        <f>COUNTIFS(DATA!$E$2:$E$301,ANALYSIS!O$20,DATA!$D$2:$D$301,ANALYSIS!$B23)</f>
        <v>0</v>
      </c>
      <c r="P23" s="23">
        <f>COUNTIFS(DATA!$E$2:$E$301,ANALYSIS!P$20,DATA!$D$2:$D$301,ANALYSIS!$B23)</f>
        <v>0</v>
      </c>
      <c r="Q23" s="23">
        <f>COUNTIFS(DATA!$E$2:$E$301,ANALYSIS!Q$20,DATA!$D$2:$D$301,ANALYSIS!$B23)</f>
        <v>0</v>
      </c>
      <c r="R23" s="23">
        <f>COUNTIFS(DATA!$E$2:$E$301,ANALYSIS!R$20,DATA!$D$2:$D$301,ANALYSIS!$B23)</f>
        <v>0</v>
      </c>
      <c r="S23" s="23">
        <f>COUNTIFS(DATA!$E$2:$E$301,ANALYSIS!S$20,DATA!$D$2:$D$301,ANALYSIS!$B23)</f>
        <v>0</v>
      </c>
      <c r="T23" s="6"/>
      <c r="U23" s="123"/>
      <c r="V23" s="123"/>
      <c r="W23" s="124"/>
      <c r="X23" s="124"/>
      <c r="Y23" s="124"/>
      <c r="Z23" s="124"/>
      <c r="AA23" s="124"/>
      <c r="AB23" s="124"/>
      <c r="AC23" s="8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</row>
    <row r="24" spans="1:39" x14ac:dyDescent="0.2">
      <c r="A24" s="97"/>
      <c r="B24" s="24">
        <v>12</v>
      </c>
      <c r="C24" s="32">
        <f>COUNTIF(Table6[21 - 22 GRD],B24)</f>
        <v>0</v>
      </c>
      <c r="D24" s="23">
        <f>COUNTIFS(DATA!$E$2:$E$301,ANALYSIS!D$20,DATA!$D$2:$D$301,ANALYSIS!B24)</f>
        <v>0</v>
      </c>
      <c r="E24" s="23">
        <f>COUNTIFS(DATA!$E$2:$E$301,ANALYSIS!E$20,DATA!$D$2:$D$301,ANALYSIS!B24)</f>
        <v>0</v>
      </c>
      <c r="F24" s="23">
        <f>COUNTIFS(DATA!$E$2:$E$301,ANALYSIS!F$20,DATA!$D$2:$D$301,ANALYSIS!$B24)</f>
        <v>0</v>
      </c>
      <c r="G24" s="23">
        <f>COUNTIFS(DATA!$E$2:$E$301,ANALYSIS!G$20,DATA!$D$2:$D$301,ANALYSIS!$B24)</f>
        <v>0</v>
      </c>
      <c r="H24" s="23">
        <f>COUNTIFS(DATA!$E$2:$E$301,ANALYSIS!H$20,DATA!$D$2:$D$301,ANALYSIS!$B24)</f>
        <v>0</v>
      </c>
      <c r="I24" s="23">
        <f>COUNTIFS(DATA!$E$2:$E$301,ANALYSIS!I$20,DATA!$D$2:$D$301,ANALYSIS!$B24)</f>
        <v>0</v>
      </c>
      <c r="J24" s="23">
        <f>COUNTIFS(DATA!$E$2:$E$301,ANALYSIS!J$20,DATA!$D$2:$D$301,ANALYSIS!$B24)</f>
        <v>0</v>
      </c>
      <c r="K24" s="23">
        <f>COUNTIFS(DATA!$E$2:$E$301,ANALYSIS!K$20,DATA!$D$2:$D$301,ANALYSIS!$B24)</f>
        <v>0</v>
      </c>
      <c r="L24" s="23">
        <f>COUNTIFS(DATA!$E$2:$E$301,ANALYSIS!L$20,DATA!$D$2:$D$301,ANALYSIS!$B24)</f>
        <v>0</v>
      </c>
      <c r="M24" s="23">
        <f>COUNTIFS(DATA!$E$2:$E$301,ANALYSIS!M$20,DATA!$D$2:$D$301,ANALYSIS!$B24)</f>
        <v>0</v>
      </c>
      <c r="N24" s="23">
        <f>COUNTIFS(DATA!$E$2:$E$301,ANALYSIS!N$20,DATA!$D$2:$D$301,ANALYSIS!$B24)</f>
        <v>0</v>
      </c>
      <c r="O24" s="23">
        <f>COUNTIFS(DATA!$E$2:$E$301,ANALYSIS!O$20,DATA!$D$2:$D$301,ANALYSIS!$B24)</f>
        <v>0</v>
      </c>
      <c r="P24" s="23">
        <f>COUNTIFS(DATA!$E$2:$E$301,ANALYSIS!P$20,DATA!$D$2:$D$301,ANALYSIS!$B24)</f>
        <v>0</v>
      </c>
      <c r="Q24" s="23">
        <f>COUNTIFS(DATA!$E$2:$E$301,ANALYSIS!Q$20,DATA!$D$2:$D$301,ANALYSIS!$B24)</f>
        <v>0</v>
      </c>
      <c r="R24" s="23">
        <f>COUNTIFS(DATA!$E$2:$E$301,ANALYSIS!R$20,DATA!$D$2:$D$301,ANALYSIS!$B24)</f>
        <v>0</v>
      </c>
      <c r="S24" s="23">
        <f>COUNTIFS(DATA!$E$2:$E$301,ANALYSIS!S$20,DATA!$D$2:$D$301,ANALYSIS!$B24)</f>
        <v>0</v>
      </c>
      <c r="T24" s="3"/>
      <c r="U24" s="123"/>
      <c r="V24" s="123"/>
      <c r="W24" s="124"/>
      <c r="X24" s="124"/>
      <c r="Y24" s="124"/>
      <c r="Z24" s="124"/>
      <c r="AA24" s="124"/>
      <c r="AB24" s="124"/>
      <c r="AC24" s="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</row>
    <row r="25" spans="1:39" x14ac:dyDescent="0.2">
      <c r="A25" s="97"/>
      <c r="B25" s="24" t="s">
        <v>20</v>
      </c>
      <c r="C25" s="32">
        <f>COUNTIF(Table6[21 - 22 GRD],B25)</f>
        <v>0</v>
      </c>
      <c r="D25" s="23">
        <f>COUNTIFS(DATA!$E$2:$E$301,ANALYSIS!D$20,DATA!$D$2:$D$301,ANALYSIS!B25)</f>
        <v>0</v>
      </c>
      <c r="E25" s="23">
        <f>COUNTIFS(DATA!$E$2:$E$301,ANALYSIS!E$20,DATA!$D$2:$D$301,ANALYSIS!B25)</f>
        <v>0</v>
      </c>
      <c r="F25" s="23">
        <f>COUNTIFS(DATA!$E$2:$E$301,ANALYSIS!F$20,DATA!$D$2:$D$301,ANALYSIS!$B25)</f>
        <v>0</v>
      </c>
      <c r="G25" s="23">
        <f>COUNTIFS(DATA!$E$2:$E$301,ANALYSIS!G$20,DATA!$D$2:$D$301,ANALYSIS!$B25)</f>
        <v>0</v>
      </c>
      <c r="H25" s="23">
        <f>COUNTIFS(DATA!$E$2:$E$301,ANALYSIS!H$20,DATA!$D$2:$D$301,ANALYSIS!$B25)</f>
        <v>0</v>
      </c>
      <c r="I25" s="23">
        <f>COUNTIFS(DATA!$E$2:$E$301,ANALYSIS!I$20,DATA!$D$2:$D$301,ANALYSIS!$B25)</f>
        <v>0</v>
      </c>
      <c r="J25" s="23">
        <f>COUNTIFS(DATA!$E$2:$E$301,ANALYSIS!J$20,DATA!$D$2:$D$301,ANALYSIS!$B25)</f>
        <v>0</v>
      </c>
      <c r="K25" s="23">
        <f>COUNTIFS(DATA!$E$2:$E$301,ANALYSIS!K$20,DATA!$D$2:$D$301,ANALYSIS!$B25)</f>
        <v>0</v>
      </c>
      <c r="L25" s="23">
        <f>COUNTIFS(DATA!$E$2:$E$301,ANALYSIS!L$20,DATA!$D$2:$D$301,ANALYSIS!$B25)</f>
        <v>0</v>
      </c>
      <c r="M25" s="23">
        <f>COUNTIFS(DATA!$E$2:$E$301,ANALYSIS!M$20,DATA!$D$2:$D$301,ANALYSIS!$B25)</f>
        <v>0</v>
      </c>
      <c r="N25" s="23">
        <f>COUNTIFS(DATA!$E$2:$E$301,ANALYSIS!N$20,DATA!$D$2:$D$301,ANALYSIS!$B25)</f>
        <v>0</v>
      </c>
      <c r="O25" s="23">
        <f>COUNTIFS(DATA!$E$2:$E$301,ANALYSIS!O$20,DATA!$D$2:$D$301,ANALYSIS!$B25)</f>
        <v>0</v>
      </c>
      <c r="P25" s="23">
        <f>COUNTIFS(DATA!$E$2:$E$301,ANALYSIS!P$20,DATA!$D$2:$D$301,ANALYSIS!$B25)</f>
        <v>0</v>
      </c>
      <c r="Q25" s="23">
        <f>COUNTIFS(DATA!$E$2:$E$301,ANALYSIS!Q$20,DATA!$D$2:$D$301,ANALYSIS!$B25)</f>
        <v>0</v>
      </c>
      <c r="R25" s="23">
        <f>COUNTIFS(DATA!$E$2:$E$301,ANALYSIS!R$20,DATA!$D$2:$D$301,ANALYSIS!$B25)</f>
        <v>0</v>
      </c>
      <c r="S25" s="23">
        <f>COUNTIFS(DATA!$E$2:$E$301,ANALYSIS!S$20,DATA!$D$2:$D$301,ANALYSIS!$B25)</f>
        <v>0</v>
      </c>
      <c r="T25" s="3"/>
      <c r="U25" s="123"/>
      <c r="V25" s="123"/>
      <c r="W25" s="124"/>
      <c r="X25" s="124"/>
      <c r="Y25" s="124"/>
      <c r="Z25" s="124"/>
      <c r="AA25" s="124"/>
      <c r="AB25" s="124"/>
      <c r="AC25" s="8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</row>
    <row r="26" spans="1:39" x14ac:dyDescent="0.2">
      <c r="A26" s="97"/>
      <c r="B26" s="24"/>
      <c r="C26" s="3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U26" s="123"/>
      <c r="V26" s="123"/>
      <c r="W26" s="124"/>
      <c r="X26" s="124"/>
      <c r="Y26" s="124"/>
      <c r="Z26" s="124"/>
      <c r="AA26" s="124"/>
      <c r="AB26" s="124"/>
      <c r="AC26" s="85"/>
      <c r="AD26" s="140"/>
      <c r="AE26" s="140"/>
      <c r="AF26" s="140"/>
      <c r="AG26" s="140"/>
      <c r="AH26" s="124"/>
      <c r="AI26" s="124"/>
      <c r="AJ26" s="124"/>
      <c r="AK26" s="124"/>
      <c r="AL26" s="124"/>
      <c r="AM26" s="124"/>
    </row>
    <row r="27" spans="1:39" x14ac:dyDescent="0.2">
      <c r="B27" s="26"/>
      <c r="C27" s="20" t="s">
        <v>22</v>
      </c>
      <c r="D27" s="22">
        <f>SUM(D21:D26)</f>
        <v>0</v>
      </c>
      <c r="E27" s="22">
        <f>SUM(E21:E26)</f>
        <v>0</v>
      </c>
      <c r="F27" s="22">
        <f t="shared" ref="F27:I27" si="2">SUM(F21:F26)</f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ref="J27:S27" si="3">SUM(J21:J26)</f>
        <v>0</v>
      </c>
      <c r="K27" s="22">
        <f t="shared" si="3"/>
        <v>0</v>
      </c>
      <c r="L27" s="22">
        <f t="shared" si="3"/>
        <v>0</v>
      </c>
      <c r="M27" s="22">
        <f t="shared" si="3"/>
        <v>0</v>
      </c>
      <c r="N27" s="22">
        <f t="shared" si="3"/>
        <v>0</v>
      </c>
      <c r="O27" s="22">
        <f t="shared" si="3"/>
        <v>0</v>
      </c>
      <c r="P27" s="22">
        <f t="shared" si="3"/>
        <v>0</v>
      </c>
      <c r="Q27" s="22">
        <f t="shared" si="3"/>
        <v>0</v>
      </c>
      <c r="R27" s="22">
        <f t="shared" si="3"/>
        <v>0</v>
      </c>
      <c r="S27" s="22">
        <f t="shared" si="3"/>
        <v>0</v>
      </c>
      <c r="T27" s="3"/>
      <c r="U27" s="123"/>
      <c r="V27" s="123"/>
      <c r="W27" s="124"/>
      <c r="X27" s="124"/>
      <c r="Y27" s="124"/>
      <c r="Z27" s="124"/>
      <c r="AA27" s="124"/>
      <c r="AB27" s="124"/>
      <c r="AC27" s="85"/>
      <c r="AD27" s="141"/>
      <c r="AE27" s="141"/>
      <c r="AF27" s="141"/>
      <c r="AG27" s="141"/>
      <c r="AH27" s="125"/>
      <c r="AI27" s="125"/>
      <c r="AJ27" s="125"/>
      <c r="AK27" s="125"/>
      <c r="AL27" s="124"/>
      <c r="AM27" s="124"/>
    </row>
    <row r="28" spans="1:39" ht="10" customHeight="1" x14ac:dyDescent="0.2">
      <c r="B28" s="30"/>
      <c r="C28" s="25"/>
      <c r="D28" s="15"/>
      <c r="E28" s="15"/>
      <c r="F28" s="15"/>
      <c r="G28" s="15"/>
      <c r="H28" s="15"/>
      <c r="I28" s="15"/>
      <c r="J28" s="15"/>
    </row>
    <row r="29" spans="1:39" x14ac:dyDescent="0.2">
      <c r="A29" s="118" t="s">
        <v>51</v>
      </c>
      <c r="B29" s="26"/>
      <c r="C29" s="27" t="s">
        <v>14</v>
      </c>
      <c r="D29" s="111" t="s">
        <v>4</v>
      </c>
      <c r="E29" s="111"/>
      <c r="F29" s="111"/>
      <c r="G29" s="111"/>
      <c r="H29" s="111"/>
      <c r="I29" s="112" t="s">
        <v>5</v>
      </c>
      <c r="J29" s="112"/>
      <c r="K29" s="112"/>
      <c r="L29" s="112"/>
      <c r="M29" s="112"/>
      <c r="N29" s="113" t="s">
        <v>6</v>
      </c>
      <c r="O29" s="113"/>
      <c r="P29" s="113"/>
      <c r="Q29" s="113"/>
      <c r="R29" s="113"/>
      <c r="S29" s="114" t="s">
        <v>7</v>
      </c>
      <c r="T29" s="114"/>
      <c r="U29" s="114"/>
      <c r="V29" s="114"/>
      <c r="W29" s="114"/>
      <c r="X29" s="120" t="s">
        <v>8</v>
      </c>
      <c r="Y29" s="120"/>
      <c r="Z29" s="120"/>
      <c r="AA29" s="120"/>
      <c r="AB29" s="120"/>
      <c r="AC29" s="121" t="s">
        <v>9</v>
      </c>
      <c r="AD29" s="121"/>
      <c r="AE29" s="121"/>
      <c r="AF29" s="121"/>
      <c r="AG29" s="122"/>
      <c r="AH29" s="119" t="s">
        <v>10</v>
      </c>
      <c r="AI29" s="119"/>
      <c r="AJ29" s="119"/>
      <c r="AK29" s="119"/>
      <c r="AL29" s="119"/>
    </row>
    <row r="30" spans="1:39" ht="29.25" customHeight="1" x14ac:dyDescent="0.2">
      <c r="A30" s="118"/>
      <c r="B30" s="26"/>
      <c r="C30" s="28"/>
      <c r="D30" s="60" t="s">
        <v>15</v>
      </c>
      <c r="E30" s="60" t="s">
        <v>16</v>
      </c>
      <c r="F30" s="60" t="s">
        <v>17</v>
      </c>
      <c r="G30" s="60" t="s">
        <v>18</v>
      </c>
      <c r="H30" s="60" t="s">
        <v>19</v>
      </c>
      <c r="I30" s="80" t="s">
        <v>15</v>
      </c>
      <c r="J30" s="80" t="s">
        <v>16</v>
      </c>
      <c r="K30" s="80" t="s">
        <v>17</v>
      </c>
      <c r="L30" s="80" t="s">
        <v>18</v>
      </c>
      <c r="M30" s="80" t="s">
        <v>19</v>
      </c>
      <c r="N30" s="64" t="s">
        <v>15</v>
      </c>
      <c r="O30" s="64" t="s">
        <v>16</v>
      </c>
      <c r="P30" s="64" t="s">
        <v>17</v>
      </c>
      <c r="Q30" s="64" t="s">
        <v>18</v>
      </c>
      <c r="R30" s="64" t="s">
        <v>19</v>
      </c>
      <c r="S30" s="68" t="s">
        <v>15</v>
      </c>
      <c r="T30" s="68" t="s">
        <v>16</v>
      </c>
      <c r="U30" s="68" t="s">
        <v>17</v>
      </c>
      <c r="V30" s="68" t="s">
        <v>18</v>
      </c>
      <c r="W30" s="68" t="s">
        <v>19</v>
      </c>
      <c r="X30" s="72" t="s">
        <v>15</v>
      </c>
      <c r="Y30" s="72" t="s">
        <v>16</v>
      </c>
      <c r="Z30" s="72" t="s">
        <v>17</v>
      </c>
      <c r="AA30" s="72" t="s">
        <v>18</v>
      </c>
      <c r="AB30" s="72" t="s">
        <v>19</v>
      </c>
      <c r="AC30" s="76" t="s">
        <v>15</v>
      </c>
      <c r="AD30" s="76" t="s">
        <v>16</v>
      </c>
      <c r="AE30" s="76" t="s">
        <v>17</v>
      </c>
      <c r="AF30" s="76" t="s">
        <v>18</v>
      </c>
      <c r="AG30" s="91" t="s">
        <v>19</v>
      </c>
      <c r="AH30" s="94" t="s">
        <v>15</v>
      </c>
      <c r="AI30" s="94" t="s">
        <v>16</v>
      </c>
      <c r="AJ30" s="94" t="s">
        <v>17</v>
      </c>
      <c r="AK30" s="94" t="s">
        <v>18</v>
      </c>
      <c r="AL30" s="94" t="s">
        <v>19</v>
      </c>
    </row>
    <row r="31" spans="1:39" ht="15" customHeight="1" x14ac:dyDescent="0.2">
      <c r="A31" s="97" t="s">
        <v>52</v>
      </c>
      <c r="B31" s="24">
        <v>9</v>
      </c>
      <c r="C31" s="28">
        <f>COUNTIF(Table6[21 - 22 GRD],B31)</f>
        <v>0</v>
      </c>
      <c r="D31" s="61">
        <f>COUNTIFS(Table6[ELA],D$30,Table6[21 - 22 GRD],$B31)</f>
        <v>0</v>
      </c>
      <c r="E31" s="62">
        <f>COUNTIFS(Table6[ELA],E$30,Table6[21 - 22 GRD],$B31)</f>
        <v>0</v>
      </c>
      <c r="F31" s="62">
        <f>COUNTIFS(Table6[ELA],F$30,Table6[21 - 22 GRD],$B31)</f>
        <v>0</v>
      </c>
      <c r="G31" s="62">
        <f>COUNTIFS(Table6[ELA],G$30,Table6[21 - 22 GRD],$B31)</f>
        <v>0</v>
      </c>
      <c r="H31" s="62">
        <f>COUNTIFS(Table6[ELA],H$30,Table6[21 - 22 GRD],$B31)</f>
        <v>0</v>
      </c>
      <c r="I31" s="81">
        <f>COUNTIFS(Table6[RDG],I$30,Table6[21 - 22 GRD],$B31)</f>
        <v>0</v>
      </c>
      <c r="J31" s="82">
        <f>COUNTIFS(Table6[RDG],J$30,Table6[21 - 22 GRD],$B31)</f>
        <v>0</v>
      </c>
      <c r="K31" s="82">
        <f>COUNTIFS(Table6[RDG],K$30,Table6[21 - 22 GRD],$B31)</f>
        <v>0</v>
      </c>
      <c r="L31" s="82">
        <f>COUNTIFS(Table6[RDG],L$30,Table6[21 - 22 GRD],$B31)</f>
        <v>0</v>
      </c>
      <c r="M31" s="82">
        <f>COUNTIFS(Table6[RDG],M$30,Table6[21 - 22 GRD],$B31)</f>
        <v>0</v>
      </c>
      <c r="N31" s="65">
        <f>COUNTIFS(Table6[MA],N$30,Table6[21 - 22 GRD],$B31)</f>
        <v>0</v>
      </c>
      <c r="O31" s="66">
        <f>COUNTIFS(Table6[MA],O$30,Table6[21 - 22 GRD],$B31)</f>
        <v>0</v>
      </c>
      <c r="P31" s="66">
        <f>COUNTIFS(Table6[MA],P$30,Table6[21 - 22 GRD],$B31)</f>
        <v>0</v>
      </c>
      <c r="Q31" s="66">
        <f>COUNTIFS(Table6[MA],Q$30,Table6[21 - 22 GRD],$B31)</f>
        <v>0</v>
      </c>
      <c r="R31" s="66">
        <f>COUNTIFS(Table6[MA],R$30,Table6[21 - 22 GRD],$B31)</f>
        <v>0</v>
      </c>
      <c r="S31" s="69">
        <f>COUNTIFS(Table6[SC],S$30,Table6[21 - 22 GRD],$B31)</f>
        <v>0</v>
      </c>
      <c r="T31" s="70">
        <f>COUNTIFS(Table6[SC],T$30,Table6[21 - 22 GRD],$B31)</f>
        <v>0</v>
      </c>
      <c r="U31" s="70">
        <f>COUNTIFS(Table6[SC],U$30,Table6[21 - 22 GRD],$B31)</f>
        <v>0</v>
      </c>
      <c r="V31" s="70">
        <f>COUNTIFS(Table6[SC],V$30,Table6[21 - 22 GRD],$B31)</f>
        <v>0</v>
      </c>
      <c r="W31" s="70">
        <f>COUNTIFS(Table6[SC],W$30,Table6[21 - 22 GRD],$B31)</f>
        <v>0</v>
      </c>
      <c r="X31" s="73">
        <f>COUNTIFS(Table6[SS],X$30,Table6[21 - 22 GRD],$B31)</f>
        <v>0</v>
      </c>
      <c r="Y31" s="74">
        <f>COUNTIFS(Table6[SS],Y$30,Table6[21 - 22 GRD],$B31)</f>
        <v>0</v>
      </c>
      <c r="Z31" s="74">
        <f>COUNTIFS(Table6[SS],Z$30,Table6[21 - 22 GRD],$B31)</f>
        <v>0</v>
      </c>
      <c r="AA31" s="74">
        <f>COUNTIFS(Table6[SS],AA$30,Table6[21 - 22 GRD],$B31)</f>
        <v>0</v>
      </c>
      <c r="AB31" s="74">
        <f>COUNTIFS(Table6[SS],AB$30,Table6[21 - 22 GRD],$B31)</f>
        <v>0</v>
      </c>
      <c r="AC31" s="77">
        <f>COUNTIFS(Table6[ELE1],AC$30,Table6[21 - 22 GRD],$B31)</f>
        <v>0</v>
      </c>
      <c r="AD31" s="78">
        <f>COUNTIFS(Table6[ELE1],AD$30,Table6[21 - 22 GRD],$B31)</f>
        <v>0</v>
      </c>
      <c r="AE31" s="78">
        <f>COUNTIFS(Table6[ELE1],AE$30,Table6[21 - 22 GRD],$B31)</f>
        <v>0</v>
      </c>
      <c r="AF31" s="78">
        <f>COUNTIFS(Table6[ELE1],AF$30,Table6[21 - 22 GRD],$B31)</f>
        <v>0</v>
      </c>
      <c r="AG31" s="92">
        <f>COUNTIFS(Table6[ELE1],AG$30,Table6[21 - 22 GRD],$B31)</f>
        <v>0</v>
      </c>
      <c r="AH31" s="95">
        <f>COUNTIFS(Table6[ELE2],AH$30,Table6[21 - 22 GRD],$B31)</f>
        <v>0</v>
      </c>
      <c r="AI31" s="96">
        <f>COUNTIFS(Table6[ELE2],AI$30,Table6[21 - 22 GRD],$B31)</f>
        <v>0</v>
      </c>
      <c r="AJ31" s="96">
        <f>COUNTIFS(Table6[ELE2],AJ$30,Table6[21 - 22 GRD],$B31)</f>
        <v>0</v>
      </c>
      <c r="AK31" s="96">
        <f>COUNTIFS(Table6[ELE2],AK$30,Table6[21 - 22 GRD],$B31)</f>
        <v>0</v>
      </c>
      <c r="AL31" s="96">
        <f>COUNTIFS(Table6[ELE2],AL$30,Table6[21 - 22 GRD],$B31)</f>
        <v>0</v>
      </c>
    </row>
    <row r="32" spans="1:39" x14ac:dyDescent="0.2">
      <c r="A32" s="97"/>
      <c r="B32" s="24">
        <v>10</v>
      </c>
      <c r="C32" s="28">
        <f>COUNTIF(Table6[21 - 22 GRD],B32)</f>
        <v>0</v>
      </c>
      <c r="D32" s="61">
        <f>COUNTIFS(Table6[ELA],D$30,Table6[21 - 22 GRD],$B32)</f>
        <v>0</v>
      </c>
      <c r="E32" s="62">
        <f>COUNTIFS(Table6[ELA],E$30,Table6[21 - 22 GRD],$B32)</f>
        <v>0</v>
      </c>
      <c r="F32" s="62">
        <f>COUNTIFS(Table6[ELA],F$30,Table6[21 - 22 GRD],$B32)</f>
        <v>0</v>
      </c>
      <c r="G32" s="62">
        <f>COUNTIFS(Table6[ELA],G$30,Table6[21 - 22 GRD],$B32)</f>
        <v>0</v>
      </c>
      <c r="H32" s="62">
        <f>COUNTIFS(Table6[ELA],H$30,Table6[21 - 22 GRD],$B32)</f>
        <v>0</v>
      </c>
      <c r="I32" s="81">
        <f>COUNTIFS(Table6[RDG],I$30,Table6[21 - 22 GRD],$B32)</f>
        <v>0</v>
      </c>
      <c r="J32" s="82">
        <f>COUNTIFS(Table6[RDG],J$30,Table6[21 - 22 GRD],$B32)</f>
        <v>0</v>
      </c>
      <c r="K32" s="82">
        <f>COUNTIFS(Table6[RDG],K$30,Table6[21 - 22 GRD],$B32)</f>
        <v>0</v>
      </c>
      <c r="L32" s="82">
        <f>COUNTIFS(Table6[RDG],L$30,Table6[21 - 22 GRD],$B32)</f>
        <v>0</v>
      </c>
      <c r="M32" s="82">
        <f>COUNTIFS(Table6[RDG],M$30,Table6[21 - 22 GRD],$B32)</f>
        <v>0</v>
      </c>
      <c r="N32" s="65">
        <f>COUNTIFS(Table6[MA],N$30,Table6[21 - 22 GRD],$B32)</f>
        <v>0</v>
      </c>
      <c r="O32" s="66">
        <f>COUNTIFS(Table6[MA],O$30,Table6[21 - 22 GRD],$B32)</f>
        <v>0</v>
      </c>
      <c r="P32" s="66">
        <f>COUNTIFS(Table6[MA],P$30,Table6[21 - 22 GRD],$B32)</f>
        <v>0</v>
      </c>
      <c r="Q32" s="66">
        <f>COUNTIFS(Table6[MA],Q$30,Table6[21 - 22 GRD],$B32)</f>
        <v>0</v>
      </c>
      <c r="R32" s="66">
        <f>COUNTIFS(Table6[MA],R$30,Table6[21 - 22 GRD],$B32)</f>
        <v>0</v>
      </c>
      <c r="S32" s="69">
        <f>COUNTIFS(Table6[SC],S$30,Table6[21 - 22 GRD],$B32)</f>
        <v>0</v>
      </c>
      <c r="T32" s="70">
        <f>COUNTIFS(Table6[SC],T$30,Table6[21 - 22 GRD],$B32)</f>
        <v>0</v>
      </c>
      <c r="U32" s="70">
        <f>COUNTIFS(Table6[SC],U$30,Table6[21 - 22 GRD],$B32)</f>
        <v>0</v>
      </c>
      <c r="V32" s="70">
        <f>COUNTIFS(Table6[SC],V$30,Table6[21 - 22 GRD],$B32)</f>
        <v>0</v>
      </c>
      <c r="W32" s="70">
        <f>COUNTIFS(Table6[SC],W$30,Table6[21 - 22 GRD],$B32)</f>
        <v>0</v>
      </c>
      <c r="X32" s="73">
        <f>COUNTIFS(Table6[SS],X$30,Table6[21 - 22 GRD],$B32)</f>
        <v>0</v>
      </c>
      <c r="Y32" s="74">
        <f>COUNTIFS(Table6[SS],Y$30,Table6[21 - 22 GRD],$B32)</f>
        <v>0</v>
      </c>
      <c r="Z32" s="74">
        <f>COUNTIFS(Table6[SS],Z$30,Table6[21 - 22 GRD],$B32)</f>
        <v>0</v>
      </c>
      <c r="AA32" s="74">
        <f>COUNTIFS(Table6[SS],AA$30,Table6[21 - 22 GRD],$B32)</f>
        <v>0</v>
      </c>
      <c r="AB32" s="74">
        <f>COUNTIFS(Table6[SS],AB$30,Table6[21 - 22 GRD],$B32)</f>
        <v>0</v>
      </c>
      <c r="AC32" s="77">
        <f>COUNTIFS(Table6[ELE1],AC$30,Table6[21 - 22 GRD],$B32)</f>
        <v>0</v>
      </c>
      <c r="AD32" s="78">
        <f>COUNTIFS(Table6[ELE1],AD$30,Table6[21 - 22 GRD],$B32)</f>
        <v>0</v>
      </c>
      <c r="AE32" s="78">
        <f>COUNTIFS(Table6[ELE1],AE$30,Table6[21 - 22 GRD],$B32)</f>
        <v>0</v>
      </c>
      <c r="AF32" s="78">
        <f>COUNTIFS(Table6[ELE1],AF$30,Table6[21 - 22 GRD],$B32)</f>
        <v>0</v>
      </c>
      <c r="AG32" s="92">
        <f>COUNTIFS(Table6[ELE1],AG$30,Table6[21 - 22 GRD],$B32)</f>
        <v>0</v>
      </c>
      <c r="AH32" s="95">
        <f>COUNTIFS(Table6[ELE2],AH$30,Table6[21 - 22 GRD],$B32)</f>
        <v>0</v>
      </c>
      <c r="AI32" s="96">
        <f>COUNTIFS(Table6[ELE2],AI$30,Table6[21 - 22 GRD],$B32)</f>
        <v>0</v>
      </c>
      <c r="AJ32" s="96">
        <f>COUNTIFS(Table6[ELE2],AJ$30,Table6[21 - 22 GRD],$B32)</f>
        <v>0</v>
      </c>
      <c r="AK32" s="96">
        <f>COUNTIFS(Table6[ELE2],AK$30,Table6[21 - 22 GRD],$B32)</f>
        <v>0</v>
      </c>
      <c r="AL32" s="96">
        <f>COUNTIFS(Table6[ELE2],AL$30,Table6[21 - 22 GRD],$B32)</f>
        <v>0</v>
      </c>
    </row>
    <row r="33" spans="1:38" x14ac:dyDescent="0.2">
      <c r="A33" s="97"/>
      <c r="B33" s="24">
        <v>11</v>
      </c>
      <c r="C33" s="28">
        <f>COUNTIF(Table6[21 - 22 GRD],B33)</f>
        <v>0</v>
      </c>
      <c r="D33" s="61">
        <f>COUNTIFS(Table6[ELA],D$30,Table6[21 - 22 GRD],$B33)</f>
        <v>0</v>
      </c>
      <c r="E33" s="62">
        <f>COUNTIFS(Table6[ELA],E$30,Table6[21 - 22 GRD],$B33)</f>
        <v>0</v>
      </c>
      <c r="F33" s="62">
        <f>COUNTIFS(Table6[ELA],F$30,Table6[21 - 22 GRD],$B33)</f>
        <v>0</v>
      </c>
      <c r="G33" s="62">
        <f>COUNTIFS(Table6[ELA],G$30,Table6[21 - 22 GRD],$B33)</f>
        <v>0</v>
      </c>
      <c r="H33" s="62">
        <f>COUNTIFS(Table6[ELA],H$30,Table6[21 - 22 GRD],$B33)</f>
        <v>0</v>
      </c>
      <c r="I33" s="81">
        <f>COUNTIFS(Table6[RDG],I$30,Table6[21 - 22 GRD],$B33)</f>
        <v>0</v>
      </c>
      <c r="J33" s="82">
        <f>COUNTIFS(Table6[RDG],J$30,Table6[21 - 22 GRD],$B33)</f>
        <v>0</v>
      </c>
      <c r="K33" s="82">
        <f>COUNTIFS(Table6[RDG],K$30,Table6[21 - 22 GRD],$B33)</f>
        <v>0</v>
      </c>
      <c r="L33" s="82">
        <f>COUNTIFS(Table6[RDG],L$30,Table6[21 - 22 GRD],$B33)</f>
        <v>0</v>
      </c>
      <c r="M33" s="82">
        <f>COUNTIFS(Table6[RDG],M$30,Table6[21 - 22 GRD],$B33)</f>
        <v>0</v>
      </c>
      <c r="N33" s="65">
        <f>COUNTIFS(Table6[MA],N$30,Table6[21 - 22 GRD],$B33)</f>
        <v>0</v>
      </c>
      <c r="O33" s="66">
        <f>COUNTIFS(Table6[MA],O$30,Table6[21 - 22 GRD],$B33)</f>
        <v>0</v>
      </c>
      <c r="P33" s="66">
        <f>COUNTIFS(Table6[MA],P$30,Table6[21 - 22 GRD],$B33)</f>
        <v>0</v>
      </c>
      <c r="Q33" s="66">
        <f>COUNTIFS(Table6[MA],Q$30,Table6[21 - 22 GRD],$B33)</f>
        <v>0</v>
      </c>
      <c r="R33" s="66">
        <f>COUNTIFS(Table6[MA],R$30,Table6[21 - 22 GRD],$B33)</f>
        <v>0</v>
      </c>
      <c r="S33" s="69">
        <f>COUNTIFS(Table6[SC],S$30,Table6[21 - 22 GRD],$B33)</f>
        <v>0</v>
      </c>
      <c r="T33" s="70">
        <f>COUNTIFS(Table6[SC],T$30,Table6[21 - 22 GRD],$B33)</f>
        <v>0</v>
      </c>
      <c r="U33" s="70">
        <f>COUNTIFS(Table6[SC],U$30,Table6[21 - 22 GRD],$B33)</f>
        <v>0</v>
      </c>
      <c r="V33" s="70">
        <f>COUNTIFS(Table6[SC],V$30,Table6[21 - 22 GRD],$B33)</f>
        <v>0</v>
      </c>
      <c r="W33" s="70">
        <f>COUNTIFS(Table6[SC],W$30,Table6[21 - 22 GRD],$B33)</f>
        <v>0</v>
      </c>
      <c r="X33" s="73">
        <f>COUNTIFS(Table6[SS],X$30,Table6[21 - 22 GRD],$B33)</f>
        <v>0</v>
      </c>
      <c r="Y33" s="74">
        <f>COUNTIFS(Table6[SS],Y$30,Table6[21 - 22 GRD],$B33)</f>
        <v>0</v>
      </c>
      <c r="Z33" s="74">
        <f>COUNTIFS(Table6[SS],Z$30,Table6[21 - 22 GRD],$B33)</f>
        <v>0</v>
      </c>
      <c r="AA33" s="74">
        <f>COUNTIFS(Table6[SS],AA$30,Table6[21 - 22 GRD],$B33)</f>
        <v>0</v>
      </c>
      <c r="AB33" s="74">
        <f>COUNTIFS(Table6[SS],AB$30,Table6[21 - 22 GRD],$B33)</f>
        <v>0</v>
      </c>
      <c r="AC33" s="77">
        <f>COUNTIFS(Table6[ELE1],AC$30,Table6[21 - 22 GRD],$B33)</f>
        <v>0</v>
      </c>
      <c r="AD33" s="78">
        <f>COUNTIFS(Table6[ELE1],AD$30,Table6[21 - 22 GRD],$B33)</f>
        <v>0</v>
      </c>
      <c r="AE33" s="78">
        <f>COUNTIFS(Table6[ELE1],AE$30,Table6[21 - 22 GRD],$B33)</f>
        <v>0</v>
      </c>
      <c r="AF33" s="78">
        <f>COUNTIFS(Table6[ELE1],AF$30,Table6[21 - 22 GRD],$B33)</f>
        <v>0</v>
      </c>
      <c r="AG33" s="92">
        <f>COUNTIFS(Table6[ELE1],AG$30,Table6[21 - 22 GRD],$B33)</f>
        <v>0</v>
      </c>
      <c r="AH33" s="95">
        <f>COUNTIFS(Table6[ELE2],AH$30,Table6[21 - 22 GRD],$B33)</f>
        <v>0</v>
      </c>
      <c r="AI33" s="96">
        <f>COUNTIFS(Table6[ELE2],AI$30,Table6[21 - 22 GRD],$B33)</f>
        <v>0</v>
      </c>
      <c r="AJ33" s="96">
        <f>COUNTIFS(Table6[ELE2],AJ$30,Table6[21 - 22 GRD],$B33)</f>
        <v>0</v>
      </c>
      <c r="AK33" s="96">
        <f>COUNTIFS(Table6[ELE2],AK$30,Table6[21 - 22 GRD],$B33)</f>
        <v>0</v>
      </c>
      <c r="AL33" s="96">
        <f>COUNTIFS(Table6[ELE2],AL$30,Table6[21 - 22 GRD],$B33)</f>
        <v>0</v>
      </c>
    </row>
    <row r="34" spans="1:38" x14ac:dyDescent="0.2">
      <c r="A34" s="97"/>
      <c r="B34" s="24">
        <v>12</v>
      </c>
      <c r="C34" s="28">
        <f>COUNTIF(Table6[21 - 22 GRD],B34)</f>
        <v>0</v>
      </c>
      <c r="D34" s="61">
        <f>COUNTIFS(Table6[ELA],D$30,Table6[21 - 22 GRD],$B34)</f>
        <v>0</v>
      </c>
      <c r="E34" s="62">
        <f>COUNTIFS(Table6[ELA],E$30,Table6[21 - 22 GRD],$B34)</f>
        <v>0</v>
      </c>
      <c r="F34" s="62">
        <f>COUNTIFS(Table6[ELA],F$30,Table6[21 - 22 GRD],$B34)</f>
        <v>0</v>
      </c>
      <c r="G34" s="62">
        <f>COUNTIFS(Table6[ELA],G$30,Table6[21 - 22 GRD],$B34)</f>
        <v>0</v>
      </c>
      <c r="H34" s="62">
        <f>COUNTIFS(Table6[ELA],H$30,Table6[21 - 22 GRD],$B34)</f>
        <v>0</v>
      </c>
      <c r="I34" s="81">
        <f>COUNTIFS(Table6[RDG],I$30,Table6[21 - 22 GRD],$B34)</f>
        <v>0</v>
      </c>
      <c r="J34" s="82">
        <f>COUNTIFS(Table6[RDG],J$30,Table6[21 - 22 GRD],$B34)</f>
        <v>0</v>
      </c>
      <c r="K34" s="82">
        <f>COUNTIFS(Table6[RDG],K$30,Table6[21 - 22 GRD],$B34)</f>
        <v>0</v>
      </c>
      <c r="L34" s="82">
        <f>COUNTIFS(Table6[RDG],L$30,Table6[21 - 22 GRD],$B34)</f>
        <v>0</v>
      </c>
      <c r="M34" s="82">
        <f>COUNTIFS(Table6[RDG],M$30,Table6[21 - 22 GRD],$B34)</f>
        <v>0</v>
      </c>
      <c r="N34" s="65">
        <f>COUNTIFS(Table6[MA],N$30,Table6[21 - 22 GRD],$B34)</f>
        <v>0</v>
      </c>
      <c r="O34" s="66">
        <f>COUNTIFS(Table6[MA],O$30,Table6[21 - 22 GRD],$B34)</f>
        <v>0</v>
      </c>
      <c r="P34" s="66">
        <f>COUNTIFS(Table6[MA],P$30,Table6[21 - 22 GRD],$B34)</f>
        <v>0</v>
      </c>
      <c r="Q34" s="66">
        <f>COUNTIFS(Table6[MA],Q$30,Table6[21 - 22 GRD],$B34)</f>
        <v>0</v>
      </c>
      <c r="R34" s="66">
        <f>COUNTIFS(Table6[MA],R$30,Table6[21 - 22 GRD],$B34)</f>
        <v>0</v>
      </c>
      <c r="S34" s="69">
        <f>COUNTIFS(Table6[SC],S$30,Table6[21 - 22 GRD],$B34)</f>
        <v>0</v>
      </c>
      <c r="T34" s="70">
        <f>COUNTIFS(Table6[SC],T$30,Table6[21 - 22 GRD],$B34)</f>
        <v>0</v>
      </c>
      <c r="U34" s="70">
        <f>COUNTIFS(Table6[SC],U$30,Table6[21 - 22 GRD],$B34)</f>
        <v>0</v>
      </c>
      <c r="V34" s="70">
        <f>COUNTIFS(Table6[SC],V$30,Table6[21 - 22 GRD],$B34)</f>
        <v>0</v>
      </c>
      <c r="W34" s="70">
        <f>COUNTIFS(Table6[SC],W$30,Table6[21 - 22 GRD],$B34)</f>
        <v>0</v>
      </c>
      <c r="X34" s="73">
        <f>COUNTIFS(Table6[SS],X$30,Table6[21 - 22 GRD],$B34)</f>
        <v>0</v>
      </c>
      <c r="Y34" s="74">
        <f>COUNTIFS(Table6[SS],Y$30,Table6[21 - 22 GRD],$B34)</f>
        <v>0</v>
      </c>
      <c r="Z34" s="74">
        <f>COUNTIFS(Table6[SS],Z$30,Table6[21 - 22 GRD],$B34)</f>
        <v>0</v>
      </c>
      <c r="AA34" s="74">
        <f>COUNTIFS(Table6[SS],AA$30,Table6[21 - 22 GRD],$B34)</f>
        <v>0</v>
      </c>
      <c r="AB34" s="74">
        <f>COUNTIFS(Table6[SS],AB$30,Table6[21 - 22 GRD],$B34)</f>
        <v>0</v>
      </c>
      <c r="AC34" s="77">
        <f>COUNTIFS(Table6[ELE1],AC$30,Table6[21 - 22 GRD],$B34)</f>
        <v>0</v>
      </c>
      <c r="AD34" s="78">
        <f>COUNTIFS(Table6[ELE1],AD$30,Table6[21 - 22 GRD],$B34)</f>
        <v>0</v>
      </c>
      <c r="AE34" s="78">
        <f>COUNTIFS(Table6[ELE1],AE$30,Table6[21 - 22 GRD],$B34)</f>
        <v>0</v>
      </c>
      <c r="AF34" s="78">
        <f>COUNTIFS(Table6[ELE1],AF$30,Table6[21 - 22 GRD],$B34)</f>
        <v>0</v>
      </c>
      <c r="AG34" s="92">
        <f>COUNTIFS(Table6[ELE1],AG$30,Table6[21 - 22 GRD],$B34)</f>
        <v>0</v>
      </c>
      <c r="AH34" s="95">
        <f>COUNTIFS(Table6[ELE2],AH$30,Table6[21 - 22 GRD],$B34)</f>
        <v>0</v>
      </c>
      <c r="AI34" s="96">
        <f>COUNTIFS(Table6[ELE2],AI$30,Table6[21 - 22 GRD],$B34)</f>
        <v>0</v>
      </c>
      <c r="AJ34" s="96">
        <f>COUNTIFS(Table6[ELE2],AJ$30,Table6[21 - 22 GRD],$B34)</f>
        <v>0</v>
      </c>
      <c r="AK34" s="96">
        <f>COUNTIFS(Table6[ELE2],AK$30,Table6[21 - 22 GRD],$B34)</f>
        <v>0</v>
      </c>
      <c r="AL34" s="96">
        <f>COUNTIFS(Table6[ELE2],AL$30,Table6[21 - 22 GRD],$B34)</f>
        <v>0</v>
      </c>
    </row>
    <row r="35" spans="1:38" x14ac:dyDescent="0.2">
      <c r="A35" s="97"/>
      <c r="B35" s="24" t="s">
        <v>20</v>
      </c>
      <c r="C35" s="28">
        <f>COUNTIF(Table6[21 - 22 GRD],B35)</f>
        <v>0</v>
      </c>
      <c r="D35" s="61">
        <f>COUNTIFS(Table6[ELA],D$30,Table6[21 - 22 GRD],$B35)</f>
        <v>0</v>
      </c>
      <c r="E35" s="62">
        <f>COUNTIFS(Table6[ELA],E$30,Table6[21 - 22 GRD],$B35)</f>
        <v>0</v>
      </c>
      <c r="F35" s="62">
        <f>COUNTIFS(Table6[ELA],F$30,Table6[21 - 22 GRD],$B35)</f>
        <v>0</v>
      </c>
      <c r="G35" s="62">
        <f>COUNTIFS(Table6[ELA],G$30,Table6[21 - 22 GRD],$B35)</f>
        <v>0</v>
      </c>
      <c r="H35" s="62">
        <f>COUNTIFS(Table6[ELA],H$30,Table6[21 - 22 GRD],$B35)</f>
        <v>0</v>
      </c>
      <c r="I35" s="81">
        <f>COUNTIFS(Table6[RDG],I$30,Table6[21 - 22 GRD],$B35)</f>
        <v>0</v>
      </c>
      <c r="J35" s="82">
        <f>COUNTIFS(Table6[RDG],J$30,Table6[21 - 22 GRD],$B35)</f>
        <v>0</v>
      </c>
      <c r="K35" s="82">
        <f>COUNTIFS(Table6[RDG],K$30,Table6[21 - 22 GRD],$B35)</f>
        <v>0</v>
      </c>
      <c r="L35" s="82">
        <f>COUNTIFS(Table6[RDG],L$30,Table6[21 - 22 GRD],$B35)</f>
        <v>0</v>
      </c>
      <c r="M35" s="82">
        <f>COUNTIFS(Table6[RDG],M$30,Table6[21 - 22 GRD],$B35)</f>
        <v>0</v>
      </c>
      <c r="N35" s="65">
        <f>COUNTIFS(Table6[MA],N$30,Table6[21 - 22 GRD],$B35)</f>
        <v>0</v>
      </c>
      <c r="O35" s="66">
        <f>COUNTIFS(Table6[MA],O$30,Table6[21 - 22 GRD],$B35)</f>
        <v>0</v>
      </c>
      <c r="P35" s="66">
        <f>COUNTIFS(Table6[MA],P$30,Table6[21 - 22 GRD],$B35)</f>
        <v>0</v>
      </c>
      <c r="Q35" s="66">
        <f>COUNTIFS(Table6[MA],Q$30,Table6[21 - 22 GRD],$B35)</f>
        <v>0</v>
      </c>
      <c r="R35" s="66">
        <f>COUNTIFS(Table6[MA],R$30,Table6[21 - 22 GRD],$B35)</f>
        <v>0</v>
      </c>
      <c r="S35" s="69">
        <f>COUNTIFS(Table6[SC],S$30,Table6[21 - 22 GRD],$B35)</f>
        <v>0</v>
      </c>
      <c r="T35" s="70">
        <f>COUNTIFS(Table6[SC],T$30,Table6[21 - 22 GRD],$B35)</f>
        <v>0</v>
      </c>
      <c r="U35" s="70">
        <f>COUNTIFS(Table6[SC],U$30,Table6[21 - 22 GRD],$B35)</f>
        <v>0</v>
      </c>
      <c r="V35" s="70">
        <f>COUNTIFS(Table6[SC],V$30,Table6[21 - 22 GRD],$B35)</f>
        <v>0</v>
      </c>
      <c r="W35" s="70">
        <f>COUNTIFS(Table6[SC],W$30,Table6[21 - 22 GRD],$B35)</f>
        <v>0</v>
      </c>
      <c r="X35" s="73">
        <f>COUNTIFS(Table6[SS],X$30,Table6[21 - 22 GRD],$B35)</f>
        <v>0</v>
      </c>
      <c r="Y35" s="74">
        <f>COUNTIFS(Table6[SS],Y$30,Table6[21 - 22 GRD],$B35)</f>
        <v>0</v>
      </c>
      <c r="Z35" s="74">
        <f>COUNTIFS(Table6[SS],Z$30,Table6[21 - 22 GRD],$B35)</f>
        <v>0</v>
      </c>
      <c r="AA35" s="74">
        <f>COUNTIFS(Table6[SS],AA$30,Table6[21 - 22 GRD],$B35)</f>
        <v>0</v>
      </c>
      <c r="AB35" s="74">
        <f>COUNTIFS(Table6[SS],AB$30,Table6[21 - 22 GRD],$B35)</f>
        <v>0</v>
      </c>
      <c r="AC35" s="77">
        <f>COUNTIFS(Table6[ELE1],AC$30,Table6[21 - 22 GRD],$B35)</f>
        <v>0</v>
      </c>
      <c r="AD35" s="78">
        <f>COUNTIFS(Table6[ELE1],AD$30,Table6[21 - 22 GRD],$B35)</f>
        <v>0</v>
      </c>
      <c r="AE35" s="78">
        <f>COUNTIFS(Table6[ELE1],AE$30,Table6[21 - 22 GRD],$B35)</f>
        <v>0</v>
      </c>
      <c r="AF35" s="78">
        <f>COUNTIFS(Table6[ELE1],AF$30,Table6[21 - 22 GRD],$B35)</f>
        <v>0</v>
      </c>
      <c r="AG35" s="92">
        <f>COUNTIFS(Table6[ELE1],AG$30,Table6[21 - 22 GRD],$B35)</f>
        <v>0</v>
      </c>
      <c r="AH35" s="95">
        <f>COUNTIFS(Table6[ELE2],AH$30,Table6[21 - 22 GRD],$B35)</f>
        <v>0</v>
      </c>
      <c r="AI35" s="96">
        <f>COUNTIFS(Table6[ELE2],AI$30,Table6[21 - 22 GRD],$B35)</f>
        <v>0</v>
      </c>
      <c r="AJ35" s="96">
        <f>COUNTIFS(Table6[ELE2],AJ$30,Table6[21 - 22 GRD],$B35)</f>
        <v>0</v>
      </c>
      <c r="AK35" s="96">
        <f>COUNTIFS(Table6[ELE2],AK$30,Table6[21 - 22 GRD],$B35)</f>
        <v>0</v>
      </c>
      <c r="AL35" s="96">
        <f>COUNTIFS(Table6[ELE2],AL$30,Table6[21 - 22 GRD],$B35)</f>
        <v>0</v>
      </c>
    </row>
    <row r="36" spans="1:38" ht="17" thickBot="1" x14ac:dyDescent="0.25">
      <c r="A36" s="97"/>
      <c r="B36" s="24"/>
      <c r="C36" s="28"/>
      <c r="D36" s="61"/>
      <c r="E36" s="62"/>
      <c r="F36" s="62"/>
      <c r="G36" s="62"/>
      <c r="H36" s="62"/>
      <c r="I36" s="81"/>
      <c r="J36" s="82"/>
      <c r="K36" s="82"/>
      <c r="L36" s="82"/>
      <c r="M36" s="82"/>
      <c r="N36" s="65"/>
      <c r="O36" s="66"/>
      <c r="P36" s="66"/>
      <c r="Q36" s="66"/>
      <c r="R36" s="66"/>
      <c r="S36" s="69"/>
      <c r="T36" s="70"/>
      <c r="U36" s="70"/>
      <c r="V36" s="70"/>
      <c r="W36" s="70"/>
      <c r="X36" s="73"/>
      <c r="Y36" s="74"/>
      <c r="Z36" s="74"/>
      <c r="AA36" s="74"/>
      <c r="AB36" s="74"/>
      <c r="AC36" s="77"/>
      <c r="AD36" s="78"/>
      <c r="AE36" s="78"/>
      <c r="AF36" s="78"/>
      <c r="AG36" s="92"/>
      <c r="AH36" s="95"/>
      <c r="AI36" s="96"/>
      <c r="AJ36" s="96"/>
      <c r="AK36" s="96"/>
      <c r="AL36" s="96"/>
    </row>
    <row r="37" spans="1:38" ht="17" thickBot="1" x14ac:dyDescent="0.25">
      <c r="B37" s="31"/>
      <c r="C37" s="29" t="s">
        <v>22</v>
      </c>
      <c r="D37" s="63">
        <f>SUM(D31:D36)</f>
        <v>0</v>
      </c>
      <c r="E37" s="63">
        <f t="shared" ref="E37:H37" si="4">SUM(E31:E36)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83">
        <f>SUM(I31:I36)</f>
        <v>0</v>
      </c>
      <c r="J37" s="83">
        <f t="shared" ref="J37:K37" si="5">SUM(J31:J36)</f>
        <v>0</v>
      </c>
      <c r="K37" s="83">
        <f t="shared" si="5"/>
        <v>0</v>
      </c>
      <c r="L37" s="83">
        <f t="shared" ref="L37:AL37" si="6">SUM(L31:L36)</f>
        <v>0</v>
      </c>
      <c r="M37" s="83">
        <f t="shared" si="6"/>
        <v>0</v>
      </c>
      <c r="N37" s="67">
        <f t="shared" si="6"/>
        <v>0</v>
      </c>
      <c r="O37" s="67">
        <f t="shared" si="6"/>
        <v>0</v>
      </c>
      <c r="P37" s="67">
        <f t="shared" si="6"/>
        <v>0</v>
      </c>
      <c r="Q37" s="67">
        <f t="shared" si="6"/>
        <v>0</v>
      </c>
      <c r="R37" s="67">
        <f t="shared" si="6"/>
        <v>0</v>
      </c>
      <c r="S37" s="71">
        <f t="shared" si="6"/>
        <v>0</v>
      </c>
      <c r="T37" s="71">
        <f t="shared" si="6"/>
        <v>0</v>
      </c>
      <c r="U37" s="71">
        <f t="shared" si="6"/>
        <v>0</v>
      </c>
      <c r="V37" s="71">
        <f t="shared" si="6"/>
        <v>0</v>
      </c>
      <c r="W37" s="71">
        <f t="shared" si="6"/>
        <v>0</v>
      </c>
      <c r="X37" s="75">
        <f t="shared" si="6"/>
        <v>0</v>
      </c>
      <c r="Y37" s="75">
        <f t="shared" si="6"/>
        <v>0</v>
      </c>
      <c r="Z37" s="75">
        <f t="shared" si="6"/>
        <v>0</v>
      </c>
      <c r="AA37" s="75">
        <f t="shared" si="6"/>
        <v>0</v>
      </c>
      <c r="AB37" s="75">
        <f t="shared" si="6"/>
        <v>0</v>
      </c>
      <c r="AC37" s="79">
        <f t="shared" si="6"/>
        <v>0</v>
      </c>
      <c r="AD37" s="79">
        <f t="shared" si="6"/>
        <v>0</v>
      </c>
      <c r="AE37" s="79">
        <f t="shared" si="6"/>
        <v>0</v>
      </c>
      <c r="AF37" s="79">
        <f t="shared" si="6"/>
        <v>0</v>
      </c>
      <c r="AG37" s="93">
        <f t="shared" si="6"/>
        <v>0</v>
      </c>
      <c r="AH37" s="96">
        <f t="shared" si="6"/>
        <v>0</v>
      </c>
      <c r="AI37" s="96">
        <f t="shared" si="6"/>
        <v>0</v>
      </c>
      <c r="AJ37" s="96">
        <f t="shared" si="6"/>
        <v>0</v>
      </c>
      <c r="AK37" s="96">
        <f t="shared" si="6"/>
        <v>0</v>
      </c>
      <c r="AL37" s="96">
        <f t="shared" si="6"/>
        <v>0</v>
      </c>
    </row>
    <row r="38" spans="1:38" x14ac:dyDescent="0.2">
      <c r="B38" s="18"/>
      <c r="C38" s="15"/>
      <c r="D38" s="144">
        <f>SUM(D37:H37)</f>
        <v>0</v>
      </c>
      <c r="E38" s="144"/>
      <c r="F38" s="144"/>
      <c r="G38" s="144"/>
      <c r="H38" s="144"/>
      <c r="I38" s="145">
        <f t="shared" ref="I38" si="7">SUM(I37:M37)</f>
        <v>0</v>
      </c>
      <c r="J38" s="145"/>
      <c r="K38" s="145"/>
      <c r="L38" s="145"/>
      <c r="M38" s="145"/>
      <c r="N38" s="146">
        <f t="shared" ref="N38" si="8">SUM(N37:R37)</f>
        <v>0</v>
      </c>
      <c r="O38" s="146"/>
      <c r="P38" s="146"/>
      <c r="Q38" s="146"/>
      <c r="R38" s="146"/>
      <c r="S38" s="147">
        <f t="shared" ref="S38" si="9">SUM(S37:W37)</f>
        <v>0</v>
      </c>
      <c r="T38" s="147"/>
      <c r="U38" s="147"/>
      <c r="V38" s="147"/>
      <c r="W38" s="147"/>
      <c r="X38" s="148">
        <f t="shared" ref="X38" si="10">SUM(X37:AB37)</f>
        <v>0</v>
      </c>
      <c r="Y38" s="148"/>
      <c r="Z38" s="148"/>
      <c r="AA38" s="148"/>
      <c r="AB38" s="148"/>
      <c r="AC38" s="142">
        <f t="shared" ref="AC38" si="11">SUM(AC37:AG37)</f>
        <v>0</v>
      </c>
      <c r="AD38" s="142"/>
      <c r="AE38" s="142"/>
      <c r="AF38" s="142"/>
      <c r="AG38" s="142"/>
      <c r="AH38" s="143">
        <f t="shared" ref="AH38" si="12">SUM(AH37:AL37)</f>
        <v>0</v>
      </c>
      <c r="AI38" s="143"/>
      <c r="AJ38" s="143"/>
      <c r="AK38" s="143"/>
      <c r="AL38" s="143"/>
    </row>
  </sheetData>
  <sheetProtection algorithmName="SHA-512" hashValue="wPVwiEKOC+HlQjkUHuz4VH4PKkapciWUDKL6v/z/Jyp7RqSWbS3YdRwMkAWqJsvhujCJ0dATjjhdI5smP2GdWQ==" saltValue="wlf+8x4IMcWB+i07fTSjow==" spinCount="100000" sheet="1" objects="1" scenarios="1" selectLockedCells="1"/>
  <mergeCells count="93">
    <mergeCell ref="AC38:AG38"/>
    <mergeCell ref="AH38:AL38"/>
    <mergeCell ref="D38:H38"/>
    <mergeCell ref="I38:M38"/>
    <mergeCell ref="N38:R38"/>
    <mergeCell ref="S38:W38"/>
    <mergeCell ref="X38:AB38"/>
    <mergeCell ref="W27:X27"/>
    <mergeCell ref="Y27:Z27"/>
    <mergeCell ref="AA27:AB27"/>
    <mergeCell ref="AD27:AE27"/>
    <mergeCell ref="AF27:AG27"/>
    <mergeCell ref="W26:X26"/>
    <mergeCell ref="Y26:Z26"/>
    <mergeCell ref="AA26:AB26"/>
    <mergeCell ref="AD26:AE26"/>
    <mergeCell ref="AF26:AG26"/>
    <mergeCell ref="W24:X24"/>
    <mergeCell ref="Y24:Z24"/>
    <mergeCell ref="AA24:AB24"/>
    <mergeCell ref="AD24:AM24"/>
    <mergeCell ref="W25:X25"/>
    <mergeCell ref="Y25:Z25"/>
    <mergeCell ref="AA25:AB25"/>
    <mergeCell ref="AD25:AM25"/>
    <mergeCell ref="AL22:AM22"/>
    <mergeCell ref="W23:X23"/>
    <mergeCell ref="Y23:Z23"/>
    <mergeCell ref="AA23:AB23"/>
    <mergeCell ref="AD23:AE23"/>
    <mergeCell ref="AF23:AG23"/>
    <mergeCell ref="AH23:AI23"/>
    <mergeCell ref="AJ23:AK23"/>
    <mergeCell ref="AL23:AM23"/>
    <mergeCell ref="P12:R12"/>
    <mergeCell ref="T12:V12"/>
    <mergeCell ref="AG16:AH16"/>
    <mergeCell ref="Y18:Z18"/>
    <mergeCell ref="B1:G1"/>
    <mergeCell ref="AJ12:AL12"/>
    <mergeCell ref="AB12:AD12"/>
    <mergeCell ref="AF12:AH12"/>
    <mergeCell ref="AG18:AH18"/>
    <mergeCell ref="U20:AB20"/>
    <mergeCell ref="AD20:AM20"/>
    <mergeCell ref="A13:A17"/>
    <mergeCell ref="L13:N13"/>
    <mergeCell ref="AA18:AF18"/>
    <mergeCell ref="V18:X18"/>
    <mergeCell ref="U25:V25"/>
    <mergeCell ref="W21:X21"/>
    <mergeCell ref="Y21:Z21"/>
    <mergeCell ref="AA21:AB21"/>
    <mergeCell ref="AD21:AM21"/>
    <mergeCell ref="W22:X22"/>
    <mergeCell ref="Y22:Z22"/>
    <mergeCell ref="AA22:AB22"/>
    <mergeCell ref="AD22:AE22"/>
    <mergeCell ref="AF22:AG22"/>
    <mergeCell ref="AH22:AI22"/>
    <mergeCell ref="U22:V22"/>
    <mergeCell ref="AH29:AL29"/>
    <mergeCell ref="X29:AB29"/>
    <mergeCell ref="AC29:AG29"/>
    <mergeCell ref="A21:A26"/>
    <mergeCell ref="U26:V26"/>
    <mergeCell ref="AH26:AI26"/>
    <mergeCell ref="AJ26:AK26"/>
    <mergeCell ref="AL26:AM26"/>
    <mergeCell ref="AH27:AI27"/>
    <mergeCell ref="AJ27:AK27"/>
    <mergeCell ref="AL27:AM27"/>
    <mergeCell ref="U27:V27"/>
    <mergeCell ref="U23:V23"/>
    <mergeCell ref="U24:V24"/>
    <mergeCell ref="U21:V21"/>
    <mergeCell ref="AJ22:AK22"/>
    <mergeCell ref="A31:A36"/>
    <mergeCell ref="H1:I1"/>
    <mergeCell ref="A4:A9"/>
    <mergeCell ref="L1:AL1"/>
    <mergeCell ref="O13:AL13"/>
    <mergeCell ref="Y16:Z16"/>
    <mergeCell ref="AE16:AF16"/>
    <mergeCell ref="V16:X16"/>
    <mergeCell ref="L14:AL14"/>
    <mergeCell ref="D29:H29"/>
    <mergeCell ref="I29:M29"/>
    <mergeCell ref="N29:R29"/>
    <mergeCell ref="S29:W29"/>
    <mergeCell ref="L12:N12"/>
    <mergeCell ref="X12:Z12"/>
    <mergeCell ref="A29:A30"/>
  </mergeCells>
  <phoneticPr fontId="4" type="noConversion"/>
  <pageMargins left="0.25" right="0.25" top="0" bottom="0" header="0.5" footer="0.5"/>
  <pageSetup paperSize="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I109"/>
  <sheetViews>
    <sheetView workbookViewId="0">
      <selection activeCell="C20" sqref="C20"/>
    </sheetView>
  </sheetViews>
  <sheetFormatPr baseColWidth="10" defaultColWidth="11" defaultRowHeight="16" x14ac:dyDescent="0.2"/>
  <cols>
    <col min="1" max="1" width="37" bestFit="1" customWidth="1"/>
    <col min="2" max="2" width="10.83203125" customWidth="1"/>
  </cols>
  <sheetData>
    <row r="1" spans="1:9" x14ac:dyDescent="0.2">
      <c r="A1" s="34" t="s">
        <v>53</v>
      </c>
      <c r="B1" s="34" t="s">
        <v>54</v>
      </c>
      <c r="C1" s="34" t="s">
        <v>3</v>
      </c>
      <c r="D1" s="34" t="s">
        <v>55</v>
      </c>
      <c r="G1" s="19" t="s">
        <v>56</v>
      </c>
      <c r="H1" s="35" t="s">
        <v>57</v>
      </c>
      <c r="I1" s="19" t="s">
        <v>58</v>
      </c>
    </row>
    <row r="2" spans="1:9" x14ac:dyDescent="0.2">
      <c r="A2" t="s">
        <v>59</v>
      </c>
      <c r="B2" t="s">
        <v>60</v>
      </c>
      <c r="C2" t="s">
        <v>35</v>
      </c>
      <c r="D2" t="s">
        <v>15</v>
      </c>
      <c r="G2">
        <v>0</v>
      </c>
      <c r="H2">
        <v>1</v>
      </c>
      <c r="I2">
        <v>0</v>
      </c>
    </row>
    <row r="3" spans="1:9" x14ac:dyDescent="0.2">
      <c r="A3" t="s">
        <v>61</v>
      </c>
      <c r="B3" s="18" t="s">
        <v>62</v>
      </c>
      <c r="C3" t="s">
        <v>166</v>
      </c>
      <c r="D3" t="s">
        <v>16</v>
      </c>
      <c r="G3">
        <v>1</v>
      </c>
      <c r="H3">
        <v>9</v>
      </c>
      <c r="I3">
        <v>1</v>
      </c>
    </row>
    <row r="4" spans="1:9" x14ac:dyDescent="0.2">
      <c r="A4" t="s">
        <v>63</v>
      </c>
      <c r="B4">
        <v>1</v>
      </c>
      <c r="C4" t="s">
        <v>37</v>
      </c>
      <c r="D4" t="s">
        <v>17</v>
      </c>
      <c r="G4">
        <v>9</v>
      </c>
      <c r="H4">
        <v>17</v>
      </c>
      <c r="I4">
        <v>2</v>
      </c>
    </row>
    <row r="5" spans="1:9" x14ac:dyDescent="0.2">
      <c r="A5" t="s">
        <v>64</v>
      </c>
      <c r="B5">
        <v>2</v>
      </c>
      <c r="C5" t="s">
        <v>36</v>
      </c>
      <c r="D5" t="s">
        <v>18</v>
      </c>
      <c r="G5">
        <v>17</v>
      </c>
      <c r="H5">
        <v>25</v>
      </c>
      <c r="I5">
        <v>3</v>
      </c>
    </row>
    <row r="6" spans="1:9" x14ac:dyDescent="0.2">
      <c r="A6" t="s">
        <v>65</v>
      </c>
      <c r="B6">
        <v>3</v>
      </c>
      <c r="C6" t="s">
        <v>38</v>
      </c>
      <c r="D6" t="s">
        <v>19</v>
      </c>
      <c r="G6">
        <v>25</v>
      </c>
      <c r="H6">
        <v>33</v>
      </c>
      <c r="I6">
        <v>4</v>
      </c>
    </row>
    <row r="7" spans="1:9" x14ac:dyDescent="0.2">
      <c r="A7" t="s">
        <v>66</v>
      </c>
      <c r="B7">
        <v>4</v>
      </c>
      <c r="C7" t="s">
        <v>39</v>
      </c>
      <c r="G7">
        <v>33</v>
      </c>
      <c r="H7">
        <v>41</v>
      </c>
      <c r="I7">
        <v>5</v>
      </c>
    </row>
    <row r="8" spans="1:9" x14ac:dyDescent="0.2">
      <c r="A8" t="s">
        <v>67</v>
      </c>
      <c r="B8">
        <v>5</v>
      </c>
      <c r="C8" t="s">
        <v>40</v>
      </c>
      <c r="G8">
        <v>41</v>
      </c>
      <c r="H8">
        <v>49</v>
      </c>
      <c r="I8">
        <v>6</v>
      </c>
    </row>
    <row r="9" spans="1:9" x14ac:dyDescent="0.2">
      <c r="A9" t="s">
        <v>68</v>
      </c>
      <c r="B9">
        <v>6</v>
      </c>
      <c r="C9" t="s">
        <v>41</v>
      </c>
      <c r="G9">
        <v>49</v>
      </c>
      <c r="H9">
        <v>57</v>
      </c>
      <c r="I9">
        <v>7</v>
      </c>
    </row>
    <row r="10" spans="1:9" x14ac:dyDescent="0.2">
      <c r="A10" t="s">
        <v>69</v>
      </c>
      <c r="B10">
        <v>7</v>
      </c>
      <c r="C10" t="s">
        <v>42</v>
      </c>
      <c r="G10">
        <v>57</v>
      </c>
      <c r="H10">
        <v>65</v>
      </c>
      <c r="I10">
        <v>8</v>
      </c>
    </row>
    <row r="11" spans="1:9" x14ac:dyDescent="0.2">
      <c r="A11" t="s">
        <v>70</v>
      </c>
      <c r="B11">
        <v>8</v>
      </c>
      <c r="C11" t="s">
        <v>43</v>
      </c>
      <c r="G11">
        <v>65</v>
      </c>
      <c r="H11">
        <v>73</v>
      </c>
      <c r="I11">
        <v>9</v>
      </c>
    </row>
    <row r="12" spans="1:9" x14ac:dyDescent="0.2">
      <c r="A12" t="s">
        <v>71</v>
      </c>
      <c r="B12">
        <v>9</v>
      </c>
      <c r="C12" t="s">
        <v>44</v>
      </c>
      <c r="G12">
        <v>73</v>
      </c>
      <c r="H12">
        <v>81</v>
      </c>
      <c r="I12">
        <v>10</v>
      </c>
    </row>
    <row r="13" spans="1:9" x14ac:dyDescent="0.2">
      <c r="A13" t="s">
        <v>72</v>
      </c>
      <c r="B13">
        <v>10</v>
      </c>
      <c r="C13" t="s">
        <v>45</v>
      </c>
      <c r="G13">
        <v>81</v>
      </c>
      <c r="H13">
        <v>89</v>
      </c>
      <c r="I13">
        <v>11</v>
      </c>
    </row>
    <row r="14" spans="1:9" x14ac:dyDescent="0.2">
      <c r="A14" t="s">
        <v>73</v>
      </c>
      <c r="B14">
        <v>11</v>
      </c>
      <c r="C14" t="s">
        <v>46</v>
      </c>
      <c r="G14">
        <v>89</v>
      </c>
      <c r="H14">
        <v>97</v>
      </c>
      <c r="I14">
        <v>12</v>
      </c>
    </row>
    <row r="15" spans="1:9" x14ac:dyDescent="0.2">
      <c r="A15" t="s">
        <v>74</v>
      </c>
      <c r="B15">
        <v>12</v>
      </c>
      <c r="C15" t="s">
        <v>47</v>
      </c>
      <c r="G15">
        <v>97</v>
      </c>
      <c r="H15">
        <v>105</v>
      </c>
      <c r="I15">
        <v>13</v>
      </c>
    </row>
    <row r="16" spans="1:9" x14ac:dyDescent="0.2">
      <c r="A16" t="s">
        <v>75</v>
      </c>
      <c r="B16" s="18" t="s">
        <v>20</v>
      </c>
      <c r="C16" t="s">
        <v>49</v>
      </c>
      <c r="G16">
        <v>105</v>
      </c>
      <c r="H16">
        <v>113</v>
      </c>
      <c r="I16">
        <v>14</v>
      </c>
    </row>
    <row r="17" spans="1:9" x14ac:dyDescent="0.2">
      <c r="A17" t="s">
        <v>76</v>
      </c>
      <c r="C17" t="s">
        <v>48</v>
      </c>
      <c r="G17">
        <v>113</v>
      </c>
      <c r="H17">
        <v>121</v>
      </c>
      <c r="I17">
        <v>15</v>
      </c>
    </row>
    <row r="18" spans="1:9" x14ac:dyDescent="0.2">
      <c r="A18" t="s">
        <v>77</v>
      </c>
    </row>
    <row r="19" spans="1:9" x14ac:dyDescent="0.2">
      <c r="A19" t="s">
        <v>78</v>
      </c>
    </row>
    <row r="20" spans="1:9" x14ac:dyDescent="0.2">
      <c r="A20" t="s">
        <v>79</v>
      </c>
    </row>
    <row r="21" spans="1:9" x14ac:dyDescent="0.2">
      <c r="A21" t="s">
        <v>80</v>
      </c>
    </row>
    <row r="22" spans="1:9" x14ac:dyDescent="0.2">
      <c r="A22" t="s">
        <v>81</v>
      </c>
    </row>
    <row r="24" spans="1:9" x14ac:dyDescent="0.2">
      <c r="A24" t="s">
        <v>82</v>
      </c>
    </row>
    <row r="25" spans="1:9" x14ac:dyDescent="0.2">
      <c r="A25" t="s">
        <v>83</v>
      </c>
    </row>
    <row r="26" spans="1:9" x14ac:dyDescent="0.2">
      <c r="A26" t="s">
        <v>84</v>
      </c>
    </row>
    <row r="27" spans="1:9" x14ac:dyDescent="0.2">
      <c r="A27" t="s">
        <v>85</v>
      </c>
    </row>
    <row r="28" spans="1:9" x14ac:dyDescent="0.2">
      <c r="A28" t="s">
        <v>86</v>
      </c>
    </row>
    <row r="29" spans="1:9" x14ac:dyDescent="0.2">
      <c r="A29" t="s">
        <v>87</v>
      </c>
    </row>
    <row r="30" spans="1:9" x14ac:dyDescent="0.2">
      <c r="A30" t="s">
        <v>88</v>
      </c>
    </row>
    <row r="31" spans="1:9" x14ac:dyDescent="0.2">
      <c r="A31" t="s">
        <v>89</v>
      </c>
    </row>
    <row r="32" spans="1:9" x14ac:dyDescent="0.2">
      <c r="A32" t="s">
        <v>90</v>
      </c>
    </row>
    <row r="33" spans="1:1" x14ac:dyDescent="0.2">
      <c r="A33" t="s">
        <v>91</v>
      </c>
    </row>
    <row r="34" spans="1:1" x14ac:dyDescent="0.2">
      <c r="A34" t="s">
        <v>92</v>
      </c>
    </row>
    <row r="35" spans="1:1" x14ac:dyDescent="0.2">
      <c r="A35" t="s">
        <v>71</v>
      </c>
    </row>
    <row r="36" spans="1:1" x14ac:dyDescent="0.2">
      <c r="A36" t="s">
        <v>93</v>
      </c>
    </row>
    <row r="37" spans="1:1" x14ac:dyDescent="0.2">
      <c r="A37" t="s">
        <v>94</v>
      </c>
    </row>
    <row r="38" spans="1:1" x14ac:dyDescent="0.2">
      <c r="A38" t="s">
        <v>95</v>
      </c>
    </row>
    <row r="39" spans="1:1" x14ac:dyDescent="0.2">
      <c r="A39" t="s">
        <v>96</v>
      </c>
    </row>
    <row r="40" spans="1:1" x14ac:dyDescent="0.2">
      <c r="A40" t="s">
        <v>97</v>
      </c>
    </row>
    <row r="41" spans="1:1" x14ac:dyDescent="0.2">
      <c r="A41" t="s">
        <v>98</v>
      </c>
    </row>
    <row r="42" spans="1:1" x14ac:dyDescent="0.2">
      <c r="A42" t="s">
        <v>99</v>
      </c>
    </row>
    <row r="43" spans="1:1" x14ac:dyDescent="0.2">
      <c r="A43" t="s">
        <v>100</v>
      </c>
    </row>
    <row r="44" spans="1:1" x14ac:dyDescent="0.2">
      <c r="A44" t="s">
        <v>101</v>
      </c>
    </row>
    <row r="45" spans="1:1" x14ac:dyDescent="0.2">
      <c r="A45" t="s">
        <v>102</v>
      </c>
    </row>
    <row r="46" spans="1:1" x14ac:dyDescent="0.2">
      <c r="A46" t="s">
        <v>103</v>
      </c>
    </row>
    <row r="48" spans="1:1" x14ac:dyDescent="0.2">
      <c r="A48" t="s">
        <v>104</v>
      </c>
    </row>
    <row r="49" spans="1:1" x14ac:dyDescent="0.2">
      <c r="A49" t="s">
        <v>105</v>
      </c>
    </row>
    <row r="50" spans="1:1" x14ac:dyDescent="0.2">
      <c r="A50" t="s">
        <v>106</v>
      </c>
    </row>
    <row r="51" spans="1:1" x14ac:dyDescent="0.2">
      <c r="A51" t="s">
        <v>107</v>
      </c>
    </row>
    <row r="52" spans="1:1" x14ac:dyDescent="0.2">
      <c r="A52" t="s">
        <v>108</v>
      </c>
    </row>
    <row r="53" spans="1:1" x14ac:dyDescent="0.2">
      <c r="A53" t="s">
        <v>109</v>
      </c>
    </row>
    <row r="54" spans="1:1" x14ac:dyDescent="0.2">
      <c r="A54" t="s">
        <v>110</v>
      </c>
    </row>
    <row r="55" spans="1:1" x14ac:dyDescent="0.2">
      <c r="A55" t="s">
        <v>111</v>
      </c>
    </row>
    <row r="56" spans="1:1" x14ac:dyDescent="0.2">
      <c r="A56" t="s">
        <v>112</v>
      </c>
    </row>
    <row r="57" spans="1:1" x14ac:dyDescent="0.2">
      <c r="A57" t="s">
        <v>113</v>
      </c>
    </row>
    <row r="58" spans="1:1" x14ac:dyDescent="0.2">
      <c r="A58" t="s">
        <v>114</v>
      </c>
    </row>
    <row r="59" spans="1:1" x14ac:dyDescent="0.2">
      <c r="A59" t="s">
        <v>115</v>
      </c>
    </row>
    <row r="60" spans="1:1" x14ac:dyDescent="0.2">
      <c r="A60" t="s">
        <v>116</v>
      </c>
    </row>
    <row r="61" spans="1:1" x14ac:dyDescent="0.2">
      <c r="A61" t="s">
        <v>117</v>
      </c>
    </row>
    <row r="62" spans="1:1" x14ac:dyDescent="0.2">
      <c r="A62" t="s">
        <v>118</v>
      </c>
    </row>
    <row r="63" spans="1:1" x14ac:dyDescent="0.2">
      <c r="A63" t="s">
        <v>119</v>
      </c>
    </row>
    <row r="64" spans="1:1" x14ac:dyDescent="0.2">
      <c r="A64" t="s">
        <v>120</v>
      </c>
    </row>
    <row r="65" spans="1:1" x14ac:dyDescent="0.2">
      <c r="A65" t="s">
        <v>121</v>
      </c>
    </row>
    <row r="66" spans="1:1" x14ac:dyDescent="0.2">
      <c r="A66" t="s">
        <v>122</v>
      </c>
    </row>
    <row r="67" spans="1:1" x14ac:dyDescent="0.2">
      <c r="A67" t="s">
        <v>123</v>
      </c>
    </row>
    <row r="68" spans="1:1" x14ac:dyDescent="0.2">
      <c r="A68" t="s">
        <v>124</v>
      </c>
    </row>
    <row r="69" spans="1:1" x14ac:dyDescent="0.2">
      <c r="A69" t="s">
        <v>125</v>
      </c>
    </row>
    <row r="70" spans="1:1" x14ac:dyDescent="0.2">
      <c r="A70" t="s">
        <v>126</v>
      </c>
    </row>
    <row r="71" spans="1:1" x14ac:dyDescent="0.2">
      <c r="A71" t="s">
        <v>127</v>
      </c>
    </row>
    <row r="72" spans="1:1" x14ac:dyDescent="0.2">
      <c r="A72" t="s">
        <v>128</v>
      </c>
    </row>
    <row r="73" spans="1:1" x14ac:dyDescent="0.2">
      <c r="A73" t="s">
        <v>129</v>
      </c>
    </row>
    <row r="74" spans="1:1" x14ac:dyDescent="0.2">
      <c r="A74" t="s">
        <v>130</v>
      </c>
    </row>
    <row r="75" spans="1:1" x14ac:dyDescent="0.2">
      <c r="A75" t="s">
        <v>131</v>
      </c>
    </row>
    <row r="76" spans="1:1" x14ac:dyDescent="0.2">
      <c r="A76" t="s">
        <v>132</v>
      </c>
    </row>
    <row r="77" spans="1:1" x14ac:dyDescent="0.2">
      <c r="A77" t="s">
        <v>133</v>
      </c>
    </row>
    <row r="78" spans="1:1" x14ac:dyDescent="0.2">
      <c r="A78" t="s">
        <v>134</v>
      </c>
    </row>
    <row r="79" spans="1:1" x14ac:dyDescent="0.2">
      <c r="A79" t="s">
        <v>135</v>
      </c>
    </row>
    <row r="80" spans="1:1" x14ac:dyDescent="0.2">
      <c r="A80" t="s">
        <v>136</v>
      </c>
    </row>
    <row r="81" spans="1:1" x14ac:dyDescent="0.2">
      <c r="A81" t="s">
        <v>137</v>
      </c>
    </row>
    <row r="82" spans="1:1" x14ac:dyDescent="0.2">
      <c r="A82" t="s">
        <v>138</v>
      </c>
    </row>
    <row r="83" spans="1:1" x14ac:dyDescent="0.2">
      <c r="A83" t="s">
        <v>139</v>
      </c>
    </row>
    <row r="84" spans="1:1" x14ac:dyDescent="0.2">
      <c r="A84" t="s">
        <v>71</v>
      </c>
    </row>
    <row r="85" spans="1:1" x14ac:dyDescent="0.2">
      <c r="A85" t="s">
        <v>140</v>
      </c>
    </row>
    <row r="86" spans="1:1" x14ac:dyDescent="0.2">
      <c r="A86" t="s">
        <v>141</v>
      </c>
    </row>
    <row r="87" spans="1:1" x14ac:dyDescent="0.2">
      <c r="A87" t="s">
        <v>142</v>
      </c>
    </row>
    <row r="88" spans="1:1" x14ac:dyDescent="0.2">
      <c r="A88" t="s">
        <v>143</v>
      </c>
    </row>
    <row r="89" spans="1:1" x14ac:dyDescent="0.2">
      <c r="A89" t="s">
        <v>144</v>
      </c>
    </row>
    <row r="90" spans="1:1" x14ac:dyDescent="0.2">
      <c r="A90" t="s">
        <v>145</v>
      </c>
    </row>
    <row r="91" spans="1:1" x14ac:dyDescent="0.2">
      <c r="A91" t="s">
        <v>146</v>
      </c>
    </row>
    <row r="92" spans="1:1" x14ac:dyDescent="0.2">
      <c r="A92" t="s">
        <v>147</v>
      </c>
    </row>
    <row r="93" spans="1:1" x14ac:dyDescent="0.2">
      <c r="A93" t="s">
        <v>148</v>
      </c>
    </row>
    <row r="94" spans="1:1" x14ac:dyDescent="0.2">
      <c r="A94" t="s">
        <v>149</v>
      </c>
    </row>
    <row r="95" spans="1:1" x14ac:dyDescent="0.2">
      <c r="A95" t="s">
        <v>150</v>
      </c>
    </row>
    <row r="96" spans="1:1" x14ac:dyDescent="0.2">
      <c r="A96" t="s">
        <v>151</v>
      </c>
    </row>
    <row r="97" spans="1:1" x14ac:dyDescent="0.2">
      <c r="A97" t="s">
        <v>152</v>
      </c>
    </row>
    <row r="98" spans="1:1" x14ac:dyDescent="0.2">
      <c r="A98" t="s">
        <v>153</v>
      </c>
    </row>
    <row r="99" spans="1:1" x14ac:dyDescent="0.2">
      <c r="A99" t="s">
        <v>154</v>
      </c>
    </row>
    <row r="100" spans="1:1" x14ac:dyDescent="0.2">
      <c r="A100" t="s">
        <v>155</v>
      </c>
    </row>
    <row r="101" spans="1:1" x14ac:dyDescent="0.2">
      <c r="A101" t="s">
        <v>156</v>
      </c>
    </row>
    <row r="102" spans="1:1" x14ac:dyDescent="0.2">
      <c r="A102" t="s">
        <v>157</v>
      </c>
    </row>
    <row r="103" spans="1:1" x14ac:dyDescent="0.2">
      <c r="A103" t="s">
        <v>158</v>
      </c>
    </row>
    <row r="104" spans="1:1" x14ac:dyDescent="0.2">
      <c r="A104" t="s">
        <v>159</v>
      </c>
    </row>
    <row r="105" spans="1:1" x14ac:dyDescent="0.2">
      <c r="A105" t="s">
        <v>160</v>
      </c>
    </row>
    <row r="106" spans="1:1" x14ac:dyDescent="0.2">
      <c r="A106" t="s">
        <v>161</v>
      </c>
    </row>
    <row r="107" spans="1:1" x14ac:dyDescent="0.2">
      <c r="A107" t="s">
        <v>162</v>
      </c>
    </row>
    <row r="108" spans="1:1" x14ac:dyDescent="0.2">
      <c r="A108" t="s">
        <v>163</v>
      </c>
    </row>
    <row r="109" spans="1:1" x14ac:dyDescent="0.2">
      <c r="A109" t="s">
        <v>164</v>
      </c>
    </row>
  </sheetData>
  <sheetProtection algorithmName="SHA-512" hashValue="I2m9B0nq2HxvfZiXn3QhKBAyG2m7FtXvnkPEIk+PaQsEAtimV8eysMd4B5EK/WOWcGCmIl4dXaOJfsJUrPvorQ==" saltValue="/w2bkGST7++q1gx/OX6ZKw==" spinCount="100000" sheet="1" objects="1" scenarios="1" selectLockedCells="1" selectUnlockedCells="1"/>
  <autoFilter ref="A1:D106" xr:uid="{D135A51E-5612-234C-A863-E98BD95839D2}"/>
  <sortState xmlns:xlrd2="http://schemas.microsoft.com/office/spreadsheetml/2017/richdata2" ref="A2:A66">
    <sortCondition ref="A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20138-946E-4CB9-920F-80D8BE439FA4}"/>
</file>

<file path=customXml/itemProps2.xml><?xml version="1.0" encoding="utf-8"?>
<ds:datastoreItem xmlns:ds="http://schemas.openxmlformats.org/officeDocument/2006/customXml" ds:itemID="{6E9D4B38-D012-42A7-826A-A14B12B39E54}"/>
</file>

<file path=customXml/itemProps3.xml><?xml version="1.0" encoding="utf-8"?>
<ds:datastoreItem xmlns:ds="http://schemas.openxmlformats.org/officeDocument/2006/customXml" ds:itemID="{F3DE57C4-C37A-4311-9F71-8EBA91B42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DATA</vt:lpstr>
      <vt:lpstr>ANALYSIS</vt:lpstr>
      <vt:lpstr>LABELS</vt:lpstr>
      <vt:lpstr>DIS</vt:lpstr>
      <vt:lpstr>ES</vt:lpstr>
      <vt:lpstr>ESGRD</vt:lpstr>
      <vt:lpstr>GRADES</vt:lpstr>
      <vt:lpstr>HS</vt:lpstr>
      <vt:lpstr>HSGRD</vt:lpstr>
      <vt:lpstr>MSGRD</vt:lpstr>
      <vt:lpstr>School</vt:lpstr>
      <vt:lpstr>SCHOOLS</vt:lpstr>
      <vt:lpstr>SERVICE</vt:lpstr>
    </vt:vector>
  </TitlesOfParts>
  <Manager/>
  <Company>KIPP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McGaha, Blake</dc:creator>
  <cp:keywords/>
  <dc:description/>
  <cp:lastModifiedBy> </cp:lastModifiedBy>
  <cp:revision/>
  <dcterms:created xsi:type="dcterms:W3CDTF">2015-11-30T13:31:49Z</dcterms:created>
  <dcterms:modified xsi:type="dcterms:W3CDTF">2021-02-10T17:49:48Z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SIP_Label_0ee3c538-ec52-435f-ae58-017644bd9513_Enabled">
    <vt:lpwstr>True</vt:lpwstr>
  </property>
  <property fmtid="{D5CDD505-2E9C-101B-9397-08002B2CF9AE}" pid="4" name="MSIP_Label_0ee3c538-ec52-435f-ae58-017644bd9513_SiteId">
    <vt:lpwstr>0cdcb198-8169-4b70-ba9f-da7e3ba700c2</vt:lpwstr>
  </property>
  <property fmtid="{D5CDD505-2E9C-101B-9397-08002B2CF9AE}" pid="5" name="MSIP_Label_0ee3c538-ec52-435f-ae58-017644bd9513_Owner">
    <vt:lpwstr>Brownleey@fultonschools.org</vt:lpwstr>
  </property>
  <property fmtid="{D5CDD505-2E9C-101B-9397-08002B2CF9AE}" pid="6" name="MSIP_Label_0ee3c538-ec52-435f-ae58-017644bd9513_SetDate">
    <vt:lpwstr>2020-10-26T15:32:29.7750804Z</vt:lpwstr>
  </property>
  <property fmtid="{D5CDD505-2E9C-101B-9397-08002B2CF9AE}" pid="7" name="MSIP_Label_0ee3c538-ec52-435f-ae58-017644bd9513_Name">
    <vt:lpwstr>General</vt:lpwstr>
  </property>
  <property fmtid="{D5CDD505-2E9C-101B-9397-08002B2CF9AE}" pid="8" name="MSIP_Label_0ee3c538-ec52-435f-ae58-017644bd9513_Application">
    <vt:lpwstr>Microsoft Azure Information Protection</vt:lpwstr>
  </property>
  <property fmtid="{D5CDD505-2E9C-101B-9397-08002B2CF9AE}" pid="9" name="MSIP_Label_0ee3c538-ec52-435f-ae58-017644bd9513_ActionId">
    <vt:lpwstr>4a08536f-d7c6-482b-bf46-76c6e7bd2314</vt:lpwstr>
  </property>
  <property fmtid="{D5CDD505-2E9C-101B-9397-08002B2CF9AE}" pid="10" name="MSIP_Label_0ee3c538-ec52-435f-ae58-017644bd9513_Extended_MSFT_Method">
    <vt:lpwstr>Automatic</vt:lpwstr>
  </property>
  <property fmtid="{D5CDD505-2E9C-101B-9397-08002B2CF9AE}" pid="11" name="Sensitivity">
    <vt:lpwstr>General</vt:lpwstr>
  </property>
</Properties>
</file>