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xr:revisionPtr revIDLastSave="0" documentId="8_{8F0DEF30-38C5-4F5A-AF43-69DCA4C4C5B0}" xr6:coauthVersionLast="31" xr6:coauthVersionMax="31" xr10:uidLastSave="{00000000-0000-0000-0000-000000000000}"/>
  <bookViews>
    <workbookView xWindow="0" yWindow="0" windowWidth="19200" windowHeight="8565" xr2:uid="{00000000-000D-0000-FFFF-FFFF00000000}"/>
  </bookViews>
  <sheets>
    <sheet name="Total All Schools" sheetId="4" r:id="rId1"/>
    <sheet name="CMS" sheetId="1" r:id="rId2"/>
    <sheet name="CMS JE" sheetId="6" r:id="rId3"/>
    <sheet name="CPS" sheetId="2" r:id="rId4"/>
    <sheet name="CPS JE" sheetId="7" r:id="rId5"/>
    <sheet name="CES" sheetId="3" r:id="rId6"/>
    <sheet name="CES JE" sheetId="8" r:id="rId7"/>
    <sheet name="CHS" sheetId="5" r:id="rId8"/>
    <sheet name="CHS JE" sheetId="9" r:id="rId9"/>
  </sheets>
  <definedNames>
    <definedName name="_xlnm.Print_Area" localSheetId="1">CMS!$A$1:$K$79</definedName>
    <definedName name="_xlnm.Print_Area" localSheetId="2">'CMS JE'!$A$1:$D$41</definedName>
  </definedNames>
  <calcPr calcId="179017"/>
</workbook>
</file>

<file path=xl/calcChain.xml><?xml version="1.0" encoding="utf-8"?>
<calcChain xmlns="http://schemas.openxmlformats.org/spreadsheetml/2006/main">
  <c r="E43" i="5" l="1"/>
  <c r="D43" i="5"/>
  <c r="F42" i="5"/>
  <c r="E24" i="5"/>
  <c r="F17" i="5" l="1"/>
  <c r="F56" i="5" l="1"/>
  <c r="D24" i="5"/>
  <c r="K83" i="3"/>
  <c r="J83" i="3"/>
  <c r="I83" i="3"/>
  <c r="H83" i="3"/>
  <c r="G83" i="3"/>
  <c r="E83" i="3"/>
  <c r="D83" i="3"/>
  <c r="F18" i="3"/>
  <c r="F55" i="3"/>
  <c r="F54" i="2"/>
  <c r="K82" i="2"/>
  <c r="J82" i="2"/>
  <c r="I82" i="2"/>
  <c r="H82" i="2"/>
  <c r="G82" i="2"/>
  <c r="E82" i="2"/>
  <c r="F54" i="1"/>
  <c r="D82" i="2"/>
  <c r="A1" i="5" l="1"/>
  <c r="A1" i="3"/>
  <c r="A1" i="2"/>
  <c r="F2" i="4" l="1"/>
  <c r="N2" i="4" l="1"/>
  <c r="B2" i="4"/>
  <c r="B3" i="8" l="1"/>
  <c r="F82" i="3"/>
  <c r="F81" i="3"/>
  <c r="F80" i="3"/>
  <c r="F83" i="3" s="1"/>
  <c r="B3" i="7"/>
  <c r="F81" i="2"/>
  <c r="F80" i="2"/>
  <c r="F79" i="2"/>
  <c r="F82" i="2" l="1"/>
  <c r="B3" i="9"/>
  <c r="B3" i="6"/>
  <c r="F57" i="1"/>
  <c r="F57" i="2"/>
  <c r="F58" i="3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E79" i="5"/>
  <c r="D79" i="5"/>
  <c r="F24" i="3"/>
  <c r="F17" i="3"/>
  <c r="F16" i="3"/>
  <c r="F18" i="2"/>
  <c r="F17" i="2"/>
  <c r="F16" i="2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E78" i="3"/>
  <c r="D78" i="3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E77" i="2"/>
  <c r="D77" i="2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E77" i="1"/>
  <c r="D77" i="1"/>
  <c r="F77" i="2" l="1"/>
  <c r="F79" i="5"/>
  <c r="F78" i="3"/>
  <c r="F77" i="1"/>
  <c r="F59" i="1"/>
  <c r="F58" i="1"/>
  <c r="F56" i="1"/>
  <c r="F55" i="1"/>
  <c r="F53" i="1"/>
  <c r="F47" i="1"/>
  <c r="F46" i="1"/>
  <c r="F45" i="1"/>
  <c r="F44" i="1"/>
  <c r="F43" i="1"/>
  <c r="F40" i="1"/>
  <c r="F34" i="1"/>
  <c r="F33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31" i="1" l="1"/>
  <c r="F59" i="5" l="1"/>
  <c r="F52" i="1"/>
  <c r="F51" i="1"/>
  <c r="F50" i="1"/>
  <c r="F49" i="1"/>
  <c r="F48" i="1"/>
  <c r="F39" i="1"/>
  <c r="F38" i="1"/>
  <c r="F37" i="1"/>
  <c r="F36" i="1"/>
  <c r="F35" i="1"/>
  <c r="F41" i="1" l="1"/>
  <c r="F60" i="1"/>
  <c r="D41" i="1"/>
  <c r="P6" i="4"/>
  <c r="D10" i="5" s="1"/>
  <c r="L6" i="4"/>
  <c r="D10" i="3" s="1"/>
  <c r="H6" i="4"/>
  <c r="D6" i="4"/>
  <c r="D10" i="1" s="1"/>
  <c r="P3" i="4"/>
  <c r="L3" i="4"/>
  <c r="D7" i="3" s="1"/>
  <c r="H3" i="4"/>
  <c r="D7" i="2" s="1"/>
  <c r="D3" i="4"/>
  <c r="D7" i="1" s="1"/>
  <c r="O8" i="4"/>
  <c r="K8" i="4"/>
  <c r="G8" i="4"/>
  <c r="C8" i="4"/>
  <c r="P5" i="4"/>
  <c r="D9" i="5" s="1"/>
  <c r="L5" i="4"/>
  <c r="D9" i="3" s="1"/>
  <c r="H5" i="4"/>
  <c r="D9" i="2" s="1"/>
  <c r="D5" i="4"/>
  <c r="D9" i="1" s="1"/>
  <c r="P2" i="4"/>
  <c r="L2" i="4"/>
  <c r="H2" i="4"/>
  <c r="D2" i="4"/>
  <c r="P4" i="4"/>
  <c r="L4" i="4"/>
  <c r="D8" i="3" s="1"/>
  <c r="H4" i="4"/>
  <c r="D4" i="4"/>
  <c r="D8" i="1" s="1"/>
  <c r="F79" i="1" l="1"/>
  <c r="R5" i="4"/>
  <c r="R4" i="4"/>
  <c r="D4" i="5"/>
  <c r="D7" i="5"/>
  <c r="D4" i="2"/>
  <c r="D10" i="2"/>
  <c r="D8" i="5"/>
  <c r="D4" i="3"/>
  <c r="D4" i="1"/>
  <c r="R2" i="4"/>
  <c r="D8" i="2"/>
  <c r="R6" i="4"/>
  <c r="R3" i="4"/>
  <c r="D42" i="3"/>
  <c r="D41" i="2"/>
  <c r="D31" i="1"/>
  <c r="N8" i="4" l="1"/>
  <c r="P8" i="4" s="1"/>
  <c r="J8" i="4"/>
  <c r="L8" i="4" s="1"/>
  <c r="F8" i="4"/>
  <c r="H8" i="4" s="1"/>
  <c r="B8" i="4"/>
  <c r="D8" i="4" s="1"/>
  <c r="I5" i="4" l="1"/>
  <c r="D32" i="7" s="1"/>
  <c r="I2" i="4"/>
  <c r="I6" i="4"/>
  <c r="D40" i="7" s="1"/>
  <c r="I4" i="4"/>
  <c r="D24" i="7" s="1"/>
  <c r="I3" i="4"/>
  <c r="D16" i="7" s="1"/>
  <c r="E3" i="4"/>
  <c r="D14" i="6" s="1"/>
  <c r="E2" i="4"/>
  <c r="E4" i="4"/>
  <c r="D21" i="6" s="1"/>
  <c r="E5" i="4"/>
  <c r="D28" i="6" s="1"/>
  <c r="E6" i="4"/>
  <c r="D35" i="6" s="1"/>
  <c r="M2" i="4"/>
  <c r="M4" i="4"/>
  <c r="D24" i="8" s="1"/>
  <c r="M6" i="4"/>
  <c r="D40" i="8" s="1"/>
  <c r="M5" i="4"/>
  <c r="D32" i="8" s="1"/>
  <c r="M3" i="4"/>
  <c r="D16" i="8" s="1"/>
  <c r="Q4" i="4"/>
  <c r="D21" i="9" s="1"/>
  <c r="Q6" i="4"/>
  <c r="D35" i="9" s="1"/>
  <c r="Q3" i="4"/>
  <c r="D14" i="9" s="1"/>
  <c r="Q5" i="4"/>
  <c r="D28" i="9" s="1"/>
  <c r="Q2" i="4"/>
  <c r="R8" i="4"/>
  <c r="S3" i="4" s="1"/>
  <c r="D62" i="5"/>
  <c r="D32" i="5"/>
  <c r="D11" i="3"/>
  <c r="E10" i="3" s="1"/>
  <c r="D32" i="3"/>
  <c r="D61" i="3"/>
  <c r="D11" i="2"/>
  <c r="E10" i="2" s="1"/>
  <c r="D60" i="2"/>
  <c r="D31" i="2"/>
  <c r="D60" i="1"/>
  <c r="D79" i="1" s="1"/>
  <c r="D11" i="1"/>
  <c r="K58" i="3" l="1"/>
  <c r="K55" i="3"/>
  <c r="K18" i="3"/>
  <c r="K57" i="2"/>
  <c r="K54" i="2"/>
  <c r="D81" i="5"/>
  <c r="D85" i="3"/>
  <c r="D84" i="2"/>
  <c r="K17" i="2"/>
  <c r="K18" i="2"/>
  <c r="K16" i="2"/>
  <c r="K17" i="3"/>
  <c r="K16" i="3"/>
  <c r="K24" i="3"/>
  <c r="K63" i="3"/>
  <c r="K67" i="3"/>
  <c r="K71" i="3"/>
  <c r="K75" i="3"/>
  <c r="K66" i="3"/>
  <c r="K74" i="3"/>
  <c r="K65" i="3"/>
  <c r="K69" i="3"/>
  <c r="K73" i="3"/>
  <c r="K77" i="3"/>
  <c r="K64" i="3"/>
  <c r="K68" i="3"/>
  <c r="K72" i="3"/>
  <c r="K76" i="3"/>
  <c r="K70" i="3"/>
  <c r="K76" i="2"/>
  <c r="K74" i="2"/>
  <c r="K72" i="2"/>
  <c r="K70" i="2"/>
  <c r="K68" i="2"/>
  <c r="K66" i="2"/>
  <c r="K64" i="2"/>
  <c r="K62" i="2"/>
  <c r="K65" i="2"/>
  <c r="K69" i="2"/>
  <c r="K73" i="2"/>
  <c r="K63" i="2"/>
  <c r="K67" i="2"/>
  <c r="K71" i="2"/>
  <c r="K75" i="2"/>
  <c r="Q8" i="4"/>
  <c r="I8" i="4"/>
  <c r="S2" i="4"/>
  <c r="S5" i="4"/>
  <c r="S4" i="4"/>
  <c r="S6" i="4"/>
  <c r="M8" i="4"/>
  <c r="E8" i="4"/>
  <c r="D11" i="5"/>
  <c r="E8" i="5" s="1"/>
  <c r="I42" i="5" s="1"/>
  <c r="E10" i="1"/>
  <c r="E7" i="1"/>
  <c r="E4" i="1"/>
  <c r="E8" i="1"/>
  <c r="E9" i="1"/>
  <c r="E4" i="3"/>
  <c r="E7" i="3"/>
  <c r="E9" i="3"/>
  <c r="E8" i="3"/>
  <c r="E4" i="2"/>
  <c r="E7" i="2"/>
  <c r="E8" i="2"/>
  <c r="E9" i="2"/>
  <c r="I56" i="5" l="1"/>
  <c r="I17" i="5"/>
  <c r="I58" i="3"/>
  <c r="I55" i="3"/>
  <c r="I18" i="3"/>
  <c r="H58" i="3"/>
  <c r="H18" i="3"/>
  <c r="H55" i="3"/>
  <c r="J58" i="3"/>
  <c r="J18" i="3"/>
  <c r="J55" i="3"/>
  <c r="G58" i="3"/>
  <c r="G55" i="3"/>
  <c r="G18" i="3"/>
  <c r="I57" i="2"/>
  <c r="I54" i="2"/>
  <c r="G57" i="2"/>
  <c r="G54" i="2"/>
  <c r="J57" i="2"/>
  <c r="J54" i="2"/>
  <c r="H57" i="2"/>
  <c r="H54" i="2"/>
  <c r="I57" i="1"/>
  <c r="I54" i="1"/>
  <c r="H57" i="1"/>
  <c r="H54" i="1"/>
  <c r="J57" i="1"/>
  <c r="J54" i="1"/>
  <c r="G57" i="1"/>
  <c r="G54" i="1"/>
  <c r="K57" i="1"/>
  <c r="K54" i="1"/>
  <c r="I18" i="2"/>
  <c r="I16" i="2"/>
  <c r="I17" i="2"/>
  <c r="G18" i="2"/>
  <c r="G16" i="2"/>
  <c r="G17" i="2"/>
  <c r="J18" i="2"/>
  <c r="J17" i="2"/>
  <c r="J16" i="2"/>
  <c r="H16" i="2"/>
  <c r="H17" i="2"/>
  <c r="H18" i="2"/>
  <c r="H17" i="3"/>
  <c r="H24" i="3"/>
  <c r="H16" i="3"/>
  <c r="J17" i="3"/>
  <c r="J24" i="3"/>
  <c r="J16" i="3"/>
  <c r="G17" i="3"/>
  <c r="G16" i="3"/>
  <c r="G24" i="3"/>
  <c r="I17" i="3"/>
  <c r="I16" i="3"/>
  <c r="I24" i="3"/>
  <c r="I59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65" i="3"/>
  <c r="I63" i="3"/>
  <c r="I68" i="3"/>
  <c r="I67" i="3"/>
  <c r="I75" i="3"/>
  <c r="I66" i="3"/>
  <c r="I70" i="3"/>
  <c r="I74" i="3"/>
  <c r="I69" i="3"/>
  <c r="I73" i="3"/>
  <c r="I77" i="3"/>
  <c r="I64" i="3"/>
  <c r="I72" i="3"/>
  <c r="I76" i="3"/>
  <c r="I71" i="3"/>
  <c r="H63" i="3"/>
  <c r="H65" i="3"/>
  <c r="H73" i="3"/>
  <c r="H77" i="3"/>
  <c r="H70" i="3"/>
  <c r="H67" i="3"/>
  <c r="H71" i="3"/>
  <c r="H75" i="3"/>
  <c r="H68" i="3"/>
  <c r="H72" i="3"/>
  <c r="H76" i="3"/>
  <c r="H69" i="3"/>
  <c r="H64" i="3"/>
  <c r="H66" i="3"/>
  <c r="H74" i="3"/>
  <c r="K78" i="3"/>
  <c r="B38" i="8" s="1"/>
  <c r="J66" i="3"/>
  <c r="J70" i="3"/>
  <c r="J74" i="3"/>
  <c r="J63" i="3"/>
  <c r="J71" i="3"/>
  <c r="J75" i="3"/>
  <c r="J68" i="3"/>
  <c r="J72" i="3"/>
  <c r="J76" i="3"/>
  <c r="J65" i="3"/>
  <c r="J69" i="3"/>
  <c r="J73" i="3"/>
  <c r="J77" i="3"/>
  <c r="J64" i="3"/>
  <c r="J67" i="3"/>
  <c r="F41" i="3"/>
  <c r="K41" i="3" s="1"/>
  <c r="G65" i="3"/>
  <c r="G63" i="3"/>
  <c r="G66" i="3"/>
  <c r="G70" i="3"/>
  <c r="G73" i="3"/>
  <c r="G64" i="3"/>
  <c r="G68" i="3"/>
  <c r="G72" i="3"/>
  <c r="G76" i="3"/>
  <c r="G67" i="3"/>
  <c r="G71" i="3"/>
  <c r="G75" i="3"/>
  <c r="G74" i="3"/>
  <c r="G69" i="3"/>
  <c r="G77" i="3"/>
  <c r="J64" i="2"/>
  <c r="J68" i="2"/>
  <c r="J72" i="2"/>
  <c r="J76" i="2"/>
  <c r="J62" i="2"/>
  <c r="J66" i="2"/>
  <c r="J70" i="2"/>
  <c r="J74" i="2"/>
  <c r="J63" i="2"/>
  <c r="J65" i="2"/>
  <c r="J67" i="2"/>
  <c r="J69" i="2"/>
  <c r="J71" i="2"/>
  <c r="J73" i="2"/>
  <c r="J75" i="2"/>
  <c r="H63" i="2"/>
  <c r="H65" i="2"/>
  <c r="H67" i="2"/>
  <c r="H69" i="2"/>
  <c r="H71" i="2"/>
  <c r="H73" i="2"/>
  <c r="H75" i="2"/>
  <c r="H62" i="2"/>
  <c r="H66" i="2"/>
  <c r="H70" i="2"/>
  <c r="H74" i="2"/>
  <c r="H64" i="2"/>
  <c r="H68" i="2"/>
  <c r="H72" i="2"/>
  <c r="H76" i="2"/>
  <c r="I76" i="2"/>
  <c r="I74" i="2"/>
  <c r="I72" i="2"/>
  <c r="I70" i="2"/>
  <c r="I68" i="2"/>
  <c r="I66" i="2"/>
  <c r="I64" i="2"/>
  <c r="I62" i="2"/>
  <c r="I63" i="2"/>
  <c r="I67" i="2"/>
  <c r="I71" i="2"/>
  <c r="I75" i="2"/>
  <c r="I65" i="2"/>
  <c r="I69" i="2"/>
  <c r="I73" i="2"/>
  <c r="F40" i="2"/>
  <c r="G40" i="2" s="1"/>
  <c r="G76" i="2"/>
  <c r="G74" i="2"/>
  <c r="G72" i="2"/>
  <c r="G70" i="2"/>
  <c r="G68" i="2"/>
  <c r="G66" i="2"/>
  <c r="G64" i="2"/>
  <c r="G62" i="2"/>
  <c r="G65" i="2"/>
  <c r="G69" i="2"/>
  <c r="G73" i="2"/>
  <c r="G63" i="2"/>
  <c r="G67" i="2"/>
  <c r="G71" i="2"/>
  <c r="G75" i="2"/>
  <c r="K77" i="2"/>
  <c r="B38" i="7" s="1"/>
  <c r="I76" i="1"/>
  <c r="I74" i="1"/>
  <c r="I72" i="1"/>
  <c r="I70" i="1"/>
  <c r="I68" i="1"/>
  <c r="I66" i="1"/>
  <c r="I64" i="1"/>
  <c r="I62" i="1"/>
  <c r="I65" i="1"/>
  <c r="I69" i="1"/>
  <c r="I73" i="1"/>
  <c r="I63" i="1"/>
  <c r="I67" i="1"/>
  <c r="I71" i="1"/>
  <c r="I75" i="1"/>
  <c r="H63" i="1"/>
  <c r="H65" i="1"/>
  <c r="H67" i="1"/>
  <c r="H69" i="1"/>
  <c r="H71" i="1"/>
  <c r="H73" i="1"/>
  <c r="H75" i="1"/>
  <c r="H64" i="1"/>
  <c r="H68" i="1"/>
  <c r="H72" i="1"/>
  <c r="H76" i="1"/>
  <c r="H62" i="1"/>
  <c r="H66" i="1"/>
  <c r="H70" i="1"/>
  <c r="H74" i="1"/>
  <c r="J62" i="1"/>
  <c r="J66" i="1"/>
  <c r="J70" i="1"/>
  <c r="J74" i="1"/>
  <c r="J64" i="1"/>
  <c r="J68" i="1"/>
  <c r="J72" i="1"/>
  <c r="J76" i="1"/>
  <c r="J63" i="1"/>
  <c r="J65" i="1"/>
  <c r="J67" i="1"/>
  <c r="J69" i="1"/>
  <c r="J71" i="1"/>
  <c r="J73" i="1"/>
  <c r="J75" i="1"/>
  <c r="G76" i="1"/>
  <c r="G74" i="1"/>
  <c r="G72" i="1"/>
  <c r="G70" i="1"/>
  <c r="G68" i="1"/>
  <c r="G66" i="1"/>
  <c r="G64" i="1"/>
  <c r="G62" i="1"/>
  <c r="G63" i="1"/>
  <c r="G67" i="1"/>
  <c r="G71" i="1"/>
  <c r="G75" i="1"/>
  <c r="G65" i="1"/>
  <c r="G69" i="1"/>
  <c r="G73" i="1"/>
  <c r="K76" i="1"/>
  <c r="K74" i="1"/>
  <c r="K72" i="1"/>
  <c r="K70" i="1"/>
  <c r="K68" i="1"/>
  <c r="K66" i="1"/>
  <c r="K64" i="1"/>
  <c r="K62" i="1"/>
  <c r="K65" i="1"/>
  <c r="K69" i="1"/>
  <c r="K73" i="1"/>
  <c r="K63" i="1"/>
  <c r="K67" i="1"/>
  <c r="K71" i="1"/>
  <c r="K75" i="1"/>
  <c r="K40" i="2"/>
  <c r="G53" i="1"/>
  <c r="G45" i="1"/>
  <c r="G40" i="1"/>
  <c r="G38" i="1"/>
  <c r="G36" i="1"/>
  <c r="G29" i="1"/>
  <c r="G27" i="1"/>
  <c r="G25" i="1"/>
  <c r="G23" i="1"/>
  <c r="G18" i="1"/>
  <c r="G56" i="1"/>
  <c r="G51" i="1"/>
  <c r="G43" i="1"/>
  <c r="G39" i="1"/>
  <c r="G37" i="1"/>
  <c r="G30" i="1"/>
  <c r="G28" i="1"/>
  <c r="G26" i="1"/>
  <c r="G24" i="1"/>
  <c r="G22" i="1"/>
  <c r="G17" i="1"/>
  <c r="G15" i="1"/>
  <c r="G47" i="1"/>
  <c r="G35" i="1"/>
  <c r="G49" i="1"/>
  <c r="G59" i="1"/>
  <c r="G33" i="1"/>
  <c r="G21" i="1"/>
  <c r="G19" i="1"/>
  <c r="G16" i="1"/>
  <c r="G44" i="1"/>
  <c r="G46" i="1"/>
  <c r="G48" i="1"/>
  <c r="G50" i="1"/>
  <c r="G52" i="1"/>
  <c r="G55" i="1"/>
  <c r="G58" i="1"/>
  <c r="G34" i="1"/>
  <c r="G20" i="1"/>
  <c r="J53" i="1"/>
  <c r="J45" i="1"/>
  <c r="J40" i="1"/>
  <c r="J38" i="1"/>
  <c r="J36" i="1"/>
  <c r="J29" i="1"/>
  <c r="J27" i="1"/>
  <c r="J25" i="1"/>
  <c r="J23" i="1"/>
  <c r="J18" i="1"/>
  <c r="J56" i="1"/>
  <c r="J51" i="1"/>
  <c r="J43" i="1"/>
  <c r="J39" i="1"/>
  <c r="J37" i="1"/>
  <c r="J30" i="1"/>
  <c r="J28" i="1"/>
  <c r="J26" i="1"/>
  <c r="J24" i="1"/>
  <c r="J22" i="1"/>
  <c r="J17" i="1"/>
  <c r="J15" i="1"/>
  <c r="J34" i="1"/>
  <c r="J46" i="1"/>
  <c r="J50" i="1"/>
  <c r="J55" i="1"/>
  <c r="J33" i="1"/>
  <c r="J49" i="1"/>
  <c r="J20" i="1"/>
  <c r="J16" i="1"/>
  <c r="J48" i="1"/>
  <c r="J35" i="1"/>
  <c r="J44" i="1"/>
  <c r="J52" i="1"/>
  <c r="J58" i="1"/>
  <c r="J47" i="1"/>
  <c r="J59" i="1"/>
  <c r="J21" i="1"/>
  <c r="J19" i="1"/>
  <c r="I56" i="1"/>
  <c r="I51" i="1"/>
  <c r="I43" i="1"/>
  <c r="I40" i="1"/>
  <c r="I38" i="1"/>
  <c r="I36" i="1"/>
  <c r="I30" i="1"/>
  <c r="I28" i="1"/>
  <c r="I26" i="1"/>
  <c r="I24" i="1"/>
  <c r="I22" i="1"/>
  <c r="I17" i="1"/>
  <c r="I53" i="1"/>
  <c r="I45" i="1"/>
  <c r="I39" i="1"/>
  <c r="I37" i="1"/>
  <c r="I29" i="1"/>
  <c r="I27" i="1"/>
  <c r="I25" i="1"/>
  <c r="I23" i="1"/>
  <c r="I18" i="1"/>
  <c r="I49" i="1"/>
  <c r="I33" i="1"/>
  <c r="I47" i="1"/>
  <c r="I44" i="1"/>
  <c r="I46" i="1"/>
  <c r="I48" i="1"/>
  <c r="I50" i="1"/>
  <c r="I52" i="1"/>
  <c r="I55" i="1"/>
  <c r="I58" i="1"/>
  <c r="I34" i="1"/>
  <c r="I21" i="1"/>
  <c r="I20" i="1"/>
  <c r="I19" i="1"/>
  <c r="I15" i="1"/>
  <c r="I59" i="1"/>
  <c r="I35" i="1"/>
  <c r="I16" i="1"/>
  <c r="H39" i="1"/>
  <c r="H37" i="1"/>
  <c r="H29" i="1"/>
  <c r="H27" i="1"/>
  <c r="H25" i="1"/>
  <c r="H23" i="1"/>
  <c r="H17" i="1"/>
  <c r="H40" i="1"/>
  <c r="H38" i="1"/>
  <c r="H36" i="1"/>
  <c r="H30" i="1"/>
  <c r="H28" i="1"/>
  <c r="H26" i="1"/>
  <c r="H24" i="1"/>
  <c r="H18" i="1"/>
  <c r="H15" i="1"/>
  <c r="H44" i="1"/>
  <c r="H48" i="1"/>
  <c r="H52" i="1"/>
  <c r="H58" i="1"/>
  <c r="H43" i="1"/>
  <c r="H45" i="1"/>
  <c r="H47" i="1"/>
  <c r="H49" i="1"/>
  <c r="H51" i="1"/>
  <c r="H53" i="1"/>
  <c r="H56" i="1"/>
  <c r="H21" i="1"/>
  <c r="H19" i="1"/>
  <c r="H46" i="1"/>
  <c r="H50" i="1"/>
  <c r="H55" i="1"/>
  <c r="H35" i="1"/>
  <c r="H34" i="1"/>
  <c r="H22" i="1"/>
  <c r="H20" i="1"/>
  <c r="H16" i="1"/>
  <c r="H59" i="1"/>
  <c r="H33" i="1"/>
  <c r="K39" i="1"/>
  <c r="K37" i="1"/>
  <c r="K29" i="1"/>
  <c r="K27" i="1"/>
  <c r="K25" i="1"/>
  <c r="K23" i="1"/>
  <c r="K17" i="1"/>
  <c r="K40" i="1"/>
  <c r="K38" i="1"/>
  <c r="K36" i="1"/>
  <c r="K30" i="1"/>
  <c r="K28" i="1"/>
  <c r="K26" i="1"/>
  <c r="K24" i="1"/>
  <c r="K18" i="1"/>
  <c r="K19" i="1"/>
  <c r="K20" i="1"/>
  <c r="K43" i="1"/>
  <c r="K47" i="1"/>
  <c r="K51" i="1"/>
  <c r="K56" i="1"/>
  <c r="K44" i="1"/>
  <c r="K48" i="1"/>
  <c r="K52" i="1"/>
  <c r="K58" i="1"/>
  <c r="K33" i="1"/>
  <c r="K15" i="1"/>
  <c r="K21" i="1"/>
  <c r="K45" i="1"/>
  <c r="K53" i="1"/>
  <c r="K59" i="1"/>
  <c r="K16" i="1"/>
  <c r="K22" i="1"/>
  <c r="K49" i="1"/>
  <c r="K46" i="1"/>
  <c r="K50" i="1"/>
  <c r="K55" i="1"/>
  <c r="K35" i="1"/>
  <c r="K34" i="1"/>
  <c r="F43" i="2"/>
  <c r="F38" i="3"/>
  <c r="S8" i="4"/>
  <c r="F19" i="3"/>
  <c r="F25" i="3"/>
  <c r="F54" i="3"/>
  <c r="F59" i="3"/>
  <c r="F53" i="3"/>
  <c r="F52" i="3"/>
  <c r="F51" i="3"/>
  <c r="F48" i="3"/>
  <c r="F35" i="3"/>
  <c r="F28" i="3"/>
  <c r="F22" i="3"/>
  <c r="F19" i="2"/>
  <c r="F24" i="2"/>
  <c r="F55" i="2"/>
  <c r="F58" i="2"/>
  <c r="F52" i="2"/>
  <c r="F51" i="2"/>
  <c r="F50" i="2"/>
  <c r="F47" i="2"/>
  <c r="F34" i="2"/>
  <c r="F27" i="2"/>
  <c r="F22" i="2"/>
  <c r="E9" i="5"/>
  <c r="J42" i="5" s="1"/>
  <c r="E7" i="5"/>
  <c r="H42" i="5" s="1"/>
  <c r="E4" i="5"/>
  <c r="G42" i="5" s="1"/>
  <c r="E10" i="5"/>
  <c r="K42" i="5" s="1"/>
  <c r="F26" i="3"/>
  <c r="F50" i="3"/>
  <c r="F34" i="3"/>
  <c r="F30" i="2"/>
  <c r="F31" i="3"/>
  <c r="F45" i="3"/>
  <c r="F60" i="3"/>
  <c r="F20" i="3"/>
  <c r="F46" i="3"/>
  <c r="E11" i="3"/>
  <c r="E11" i="1"/>
  <c r="D39" i="6"/>
  <c r="F38" i="2"/>
  <c r="F25" i="2"/>
  <c r="F37" i="2"/>
  <c r="F48" i="2"/>
  <c r="F26" i="2"/>
  <c r="F48" i="5"/>
  <c r="D39" i="9"/>
  <c r="D44" i="8"/>
  <c r="F21" i="3"/>
  <c r="F29" i="3"/>
  <c r="F36" i="3"/>
  <c r="F40" i="3"/>
  <c r="F47" i="3"/>
  <c r="F56" i="3"/>
  <c r="F27" i="3"/>
  <c r="F39" i="3"/>
  <c r="F15" i="3"/>
  <c r="F30" i="3"/>
  <c r="F44" i="3"/>
  <c r="F57" i="3"/>
  <c r="F23" i="3"/>
  <c r="F37" i="3"/>
  <c r="F49" i="3"/>
  <c r="D44" i="7"/>
  <c r="F15" i="2"/>
  <c r="F29" i="2"/>
  <c r="F44" i="2"/>
  <c r="F56" i="2"/>
  <c r="F23" i="2"/>
  <c r="F36" i="2"/>
  <c r="F49" i="2"/>
  <c r="E11" i="2"/>
  <c r="F21" i="2"/>
  <c r="F28" i="2"/>
  <c r="F35" i="2"/>
  <c r="F39" i="2"/>
  <c r="F45" i="2"/>
  <c r="F53" i="2"/>
  <c r="F20" i="2"/>
  <c r="F33" i="2"/>
  <c r="F46" i="2"/>
  <c r="F59" i="2"/>
  <c r="K56" i="5" l="1"/>
  <c r="K17" i="5"/>
  <c r="H56" i="5"/>
  <c r="H17" i="5"/>
  <c r="G56" i="5"/>
  <c r="G17" i="5"/>
  <c r="J56" i="5"/>
  <c r="J17" i="5"/>
  <c r="H40" i="2"/>
  <c r="B39" i="8"/>
  <c r="B39" i="7"/>
  <c r="J40" i="2"/>
  <c r="I40" i="2"/>
  <c r="H59" i="5"/>
  <c r="H65" i="5"/>
  <c r="H64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F37" i="5"/>
  <c r="J37" i="5" s="1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J59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I79" i="5"/>
  <c r="B20" i="9" s="1"/>
  <c r="K59" i="5"/>
  <c r="K68" i="5"/>
  <c r="K72" i="5"/>
  <c r="K76" i="5"/>
  <c r="K67" i="5"/>
  <c r="K71" i="5"/>
  <c r="K75" i="5"/>
  <c r="K78" i="5"/>
  <c r="K66" i="5"/>
  <c r="K70" i="5"/>
  <c r="K74" i="5"/>
  <c r="K77" i="5"/>
  <c r="K69" i="5"/>
  <c r="K73" i="5"/>
  <c r="K64" i="5"/>
  <c r="K65" i="5"/>
  <c r="I41" i="3"/>
  <c r="J41" i="3"/>
  <c r="H41" i="3"/>
  <c r="G41" i="3"/>
  <c r="H78" i="3"/>
  <c r="B14" i="8" s="1"/>
  <c r="I78" i="3"/>
  <c r="B22" i="8" s="1"/>
  <c r="G78" i="3"/>
  <c r="J78" i="3"/>
  <c r="B30" i="8" s="1"/>
  <c r="I77" i="2"/>
  <c r="B22" i="7" s="1"/>
  <c r="H77" i="2"/>
  <c r="B14" i="7" s="1"/>
  <c r="J77" i="2"/>
  <c r="B30" i="7" s="1"/>
  <c r="G77" i="2"/>
  <c r="G77" i="1"/>
  <c r="J77" i="1"/>
  <c r="B27" i="6" s="1"/>
  <c r="K77" i="1"/>
  <c r="B34" i="6" s="1"/>
  <c r="H77" i="1"/>
  <c r="B13" i="6" s="1"/>
  <c r="I77" i="1"/>
  <c r="B20" i="6" s="1"/>
  <c r="F38" i="5"/>
  <c r="J38" i="5" s="1"/>
  <c r="F45" i="5"/>
  <c r="K45" i="5" s="1"/>
  <c r="J48" i="5"/>
  <c r="H48" i="5"/>
  <c r="K48" i="5"/>
  <c r="I48" i="5"/>
  <c r="G48" i="5"/>
  <c r="F41" i="5"/>
  <c r="G59" i="5"/>
  <c r="G45" i="5"/>
  <c r="K37" i="5"/>
  <c r="K37" i="3"/>
  <c r="J37" i="3"/>
  <c r="G37" i="3"/>
  <c r="I37" i="3"/>
  <c r="H37" i="3"/>
  <c r="K57" i="3"/>
  <c r="G57" i="3"/>
  <c r="J57" i="3"/>
  <c r="H57" i="3"/>
  <c r="I57" i="3"/>
  <c r="K30" i="3"/>
  <c r="I30" i="3"/>
  <c r="J30" i="3"/>
  <c r="G30" i="3"/>
  <c r="H30" i="3"/>
  <c r="K39" i="3"/>
  <c r="I39" i="3"/>
  <c r="J39" i="3"/>
  <c r="G39" i="3"/>
  <c r="H39" i="3"/>
  <c r="K56" i="3"/>
  <c r="J56" i="3"/>
  <c r="G56" i="3"/>
  <c r="I56" i="3"/>
  <c r="H56" i="3"/>
  <c r="J40" i="3"/>
  <c r="G40" i="3"/>
  <c r="H40" i="3"/>
  <c r="K40" i="3"/>
  <c r="I40" i="3"/>
  <c r="K29" i="3"/>
  <c r="G29" i="3"/>
  <c r="J29" i="3"/>
  <c r="H29" i="3"/>
  <c r="I29" i="3"/>
  <c r="K20" i="3"/>
  <c r="G20" i="3"/>
  <c r="J20" i="3"/>
  <c r="H20" i="3"/>
  <c r="I20" i="3"/>
  <c r="K45" i="3"/>
  <c r="I45" i="3"/>
  <c r="J45" i="3"/>
  <c r="G45" i="3"/>
  <c r="H45" i="3"/>
  <c r="K50" i="3"/>
  <c r="I50" i="3"/>
  <c r="H50" i="3"/>
  <c r="G50" i="3"/>
  <c r="J50" i="3"/>
  <c r="K22" i="3"/>
  <c r="I22" i="3"/>
  <c r="H22" i="3"/>
  <c r="G22" i="3"/>
  <c r="J22" i="3"/>
  <c r="K35" i="3"/>
  <c r="I35" i="3"/>
  <c r="J35" i="3"/>
  <c r="G35" i="3"/>
  <c r="H35" i="3"/>
  <c r="K51" i="3"/>
  <c r="J51" i="3"/>
  <c r="G51" i="3"/>
  <c r="I51" i="3"/>
  <c r="H51" i="3"/>
  <c r="K53" i="3"/>
  <c r="I53" i="3"/>
  <c r="J53" i="3"/>
  <c r="G53" i="3"/>
  <c r="H53" i="3"/>
  <c r="K54" i="3"/>
  <c r="I54" i="3"/>
  <c r="H54" i="3"/>
  <c r="G54" i="3"/>
  <c r="J54" i="3"/>
  <c r="K19" i="3"/>
  <c r="J19" i="3"/>
  <c r="G19" i="3"/>
  <c r="I19" i="3"/>
  <c r="H19" i="3"/>
  <c r="K49" i="3"/>
  <c r="I49" i="3"/>
  <c r="J49" i="3"/>
  <c r="G49" i="3"/>
  <c r="H49" i="3"/>
  <c r="K23" i="3"/>
  <c r="J23" i="3"/>
  <c r="G23" i="3"/>
  <c r="I23" i="3"/>
  <c r="H23" i="3"/>
  <c r="K44" i="3"/>
  <c r="F61" i="3"/>
  <c r="G44" i="3"/>
  <c r="J44" i="3"/>
  <c r="H44" i="3"/>
  <c r="I44" i="3"/>
  <c r="K15" i="3"/>
  <c r="H15" i="3"/>
  <c r="F32" i="3"/>
  <c r="J15" i="3"/>
  <c r="G15" i="3"/>
  <c r="I15" i="3"/>
  <c r="K27" i="3"/>
  <c r="I27" i="3"/>
  <c r="H27" i="3"/>
  <c r="G27" i="3"/>
  <c r="J27" i="3"/>
  <c r="K47" i="3"/>
  <c r="J47" i="3"/>
  <c r="G47" i="3"/>
  <c r="I47" i="3"/>
  <c r="H47" i="3"/>
  <c r="J36" i="3"/>
  <c r="G36" i="3"/>
  <c r="H36" i="3"/>
  <c r="K36" i="3"/>
  <c r="I36" i="3"/>
  <c r="K21" i="3"/>
  <c r="I21" i="3"/>
  <c r="G21" i="3"/>
  <c r="J21" i="3"/>
  <c r="H21" i="3"/>
  <c r="K46" i="3"/>
  <c r="I46" i="3"/>
  <c r="H46" i="3"/>
  <c r="G46" i="3"/>
  <c r="J46" i="3"/>
  <c r="K60" i="3"/>
  <c r="I60" i="3"/>
  <c r="H60" i="3"/>
  <c r="G60" i="3"/>
  <c r="J60" i="3"/>
  <c r="K31" i="3"/>
  <c r="I31" i="3"/>
  <c r="H31" i="3"/>
  <c r="G31" i="3"/>
  <c r="J31" i="3"/>
  <c r="J34" i="3"/>
  <c r="F42" i="3"/>
  <c r="H34" i="3"/>
  <c r="K34" i="3"/>
  <c r="G34" i="3"/>
  <c r="I34" i="3"/>
  <c r="K26" i="3"/>
  <c r="I26" i="3"/>
  <c r="J26" i="3"/>
  <c r="G26" i="3"/>
  <c r="H26" i="3"/>
  <c r="K28" i="3"/>
  <c r="J28" i="3"/>
  <c r="G28" i="3"/>
  <c r="I28" i="3"/>
  <c r="H28" i="3"/>
  <c r="K48" i="3"/>
  <c r="G48" i="3"/>
  <c r="J48" i="3"/>
  <c r="H48" i="3"/>
  <c r="I48" i="3"/>
  <c r="K52" i="3"/>
  <c r="G52" i="3"/>
  <c r="J52" i="3"/>
  <c r="H52" i="3"/>
  <c r="I52" i="3"/>
  <c r="K59" i="3"/>
  <c r="I59" i="3"/>
  <c r="J59" i="3"/>
  <c r="G59" i="3"/>
  <c r="H59" i="3"/>
  <c r="K25" i="3"/>
  <c r="G25" i="3"/>
  <c r="J25" i="3"/>
  <c r="H25" i="3"/>
  <c r="I25" i="3"/>
  <c r="J38" i="3"/>
  <c r="H38" i="3"/>
  <c r="K38" i="3"/>
  <c r="G38" i="3"/>
  <c r="I38" i="3"/>
  <c r="K59" i="2"/>
  <c r="I59" i="2"/>
  <c r="J59" i="2"/>
  <c r="G59" i="2"/>
  <c r="H59" i="2"/>
  <c r="K53" i="2"/>
  <c r="I53" i="2"/>
  <c r="J53" i="2"/>
  <c r="G53" i="2"/>
  <c r="H53" i="2"/>
  <c r="J28" i="2"/>
  <c r="I28" i="2"/>
  <c r="K28" i="2"/>
  <c r="H28" i="2"/>
  <c r="G28" i="2"/>
  <c r="J46" i="2"/>
  <c r="G46" i="2"/>
  <c r="H46" i="2"/>
  <c r="K46" i="2"/>
  <c r="I46" i="2"/>
  <c r="J20" i="2"/>
  <c r="I20" i="2"/>
  <c r="K20" i="2"/>
  <c r="H20" i="2"/>
  <c r="G20" i="2"/>
  <c r="K45" i="2"/>
  <c r="I45" i="2"/>
  <c r="J45" i="2"/>
  <c r="G45" i="2"/>
  <c r="H45" i="2"/>
  <c r="J35" i="2"/>
  <c r="I35" i="2"/>
  <c r="H35" i="2"/>
  <c r="K35" i="2"/>
  <c r="G35" i="2"/>
  <c r="J21" i="2"/>
  <c r="I21" i="2"/>
  <c r="H21" i="2"/>
  <c r="G21" i="2"/>
  <c r="K21" i="2"/>
  <c r="K49" i="2"/>
  <c r="I49" i="2"/>
  <c r="J49" i="2"/>
  <c r="G49" i="2"/>
  <c r="H49" i="2"/>
  <c r="J23" i="2"/>
  <c r="I23" i="2"/>
  <c r="H23" i="2"/>
  <c r="G23" i="2"/>
  <c r="K23" i="2"/>
  <c r="J44" i="2"/>
  <c r="K44" i="2"/>
  <c r="G44" i="2"/>
  <c r="H44" i="2"/>
  <c r="I44" i="2"/>
  <c r="F31" i="2"/>
  <c r="J15" i="2"/>
  <c r="G15" i="2"/>
  <c r="K15" i="2"/>
  <c r="H15" i="2"/>
  <c r="I15" i="2"/>
  <c r="J48" i="2"/>
  <c r="H48" i="2"/>
  <c r="G48" i="2"/>
  <c r="K48" i="2"/>
  <c r="I48" i="2"/>
  <c r="J25" i="2"/>
  <c r="I25" i="2"/>
  <c r="H25" i="2"/>
  <c r="G25" i="2"/>
  <c r="K25" i="2"/>
  <c r="J30" i="2"/>
  <c r="I30" i="2"/>
  <c r="K30" i="2"/>
  <c r="H30" i="2"/>
  <c r="G30" i="2"/>
  <c r="J27" i="2"/>
  <c r="I27" i="2"/>
  <c r="H27" i="2"/>
  <c r="G27" i="2"/>
  <c r="K27" i="2"/>
  <c r="K47" i="2"/>
  <c r="J47" i="2"/>
  <c r="G47" i="2"/>
  <c r="I47" i="2"/>
  <c r="H47" i="2"/>
  <c r="K51" i="2"/>
  <c r="J51" i="2"/>
  <c r="G51" i="2"/>
  <c r="I51" i="2"/>
  <c r="H51" i="2"/>
  <c r="J58" i="2"/>
  <c r="K58" i="2"/>
  <c r="H58" i="2"/>
  <c r="G58" i="2"/>
  <c r="I58" i="2"/>
  <c r="J24" i="2"/>
  <c r="I24" i="2"/>
  <c r="K24" i="2"/>
  <c r="H24" i="2"/>
  <c r="G24" i="2"/>
  <c r="J33" i="2"/>
  <c r="F41" i="2"/>
  <c r="H33" i="2"/>
  <c r="K33" i="2"/>
  <c r="I33" i="2"/>
  <c r="G33" i="2"/>
  <c r="J39" i="2"/>
  <c r="I39" i="2"/>
  <c r="H39" i="2"/>
  <c r="K39" i="2"/>
  <c r="G39" i="2"/>
  <c r="K36" i="2"/>
  <c r="I36" i="2"/>
  <c r="J36" i="2"/>
  <c r="G36" i="2"/>
  <c r="H36" i="2"/>
  <c r="K56" i="2"/>
  <c r="J56" i="2"/>
  <c r="G56" i="2"/>
  <c r="I56" i="2"/>
  <c r="H56" i="2"/>
  <c r="J29" i="2"/>
  <c r="I29" i="2"/>
  <c r="H29" i="2"/>
  <c r="G29" i="2"/>
  <c r="K29" i="2"/>
  <c r="J26" i="2"/>
  <c r="I26" i="2"/>
  <c r="K26" i="2"/>
  <c r="H26" i="2"/>
  <c r="G26" i="2"/>
  <c r="J37" i="2"/>
  <c r="H37" i="2"/>
  <c r="K37" i="2"/>
  <c r="I37" i="2"/>
  <c r="G37" i="2"/>
  <c r="K38" i="2"/>
  <c r="J38" i="2"/>
  <c r="G38" i="2"/>
  <c r="I38" i="2"/>
  <c r="H38" i="2"/>
  <c r="J22" i="2"/>
  <c r="I22" i="2"/>
  <c r="K22" i="2"/>
  <c r="H22" i="2"/>
  <c r="G22" i="2"/>
  <c r="K34" i="2"/>
  <c r="J34" i="2"/>
  <c r="G34" i="2"/>
  <c r="I34" i="2"/>
  <c r="H34" i="2"/>
  <c r="J50" i="2"/>
  <c r="H50" i="2"/>
  <c r="G50" i="2"/>
  <c r="K50" i="2"/>
  <c r="I50" i="2"/>
  <c r="J52" i="2"/>
  <c r="H52" i="2"/>
  <c r="G52" i="2"/>
  <c r="K52" i="2"/>
  <c r="I52" i="2"/>
  <c r="J55" i="2"/>
  <c r="H55" i="2"/>
  <c r="G55" i="2"/>
  <c r="K55" i="2"/>
  <c r="I55" i="2"/>
  <c r="J19" i="2"/>
  <c r="I19" i="2"/>
  <c r="H19" i="2"/>
  <c r="G19" i="2"/>
  <c r="K19" i="2"/>
  <c r="K43" i="2"/>
  <c r="F60" i="2"/>
  <c r="J43" i="2"/>
  <c r="G43" i="2"/>
  <c r="I43" i="2"/>
  <c r="H43" i="2"/>
  <c r="J41" i="1"/>
  <c r="B25" i="6" s="1"/>
  <c r="I41" i="1"/>
  <c r="B18" i="6" s="1"/>
  <c r="K60" i="1"/>
  <c r="B33" i="6" s="1"/>
  <c r="J60" i="1"/>
  <c r="B26" i="6" s="1"/>
  <c r="I60" i="1"/>
  <c r="B19" i="6" s="1"/>
  <c r="G60" i="1"/>
  <c r="G41" i="1"/>
  <c r="K41" i="1"/>
  <c r="B32" i="6" s="1"/>
  <c r="H60" i="1"/>
  <c r="B12" i="6" s="1"/>
  <c r="G31" i="1"/>
  <c r="E41" i="1"/>
  <c r="H41" i="1"/>
  <c r="B11" i="6" s="1"/>
  <c r="F16" i="5"/>
  <c r="F18" i="5"/>
  <c r="F31" i="5"/>
  <c r="F21" i="5"/>
  <c r="F47" i="5"/>
  <c r="F58" i="5"/>
  <c r="F39" i="5"/>
  <c r="F57" i="5"/>
  <c r="F20" i="5"/>
  <c r="F27" i="5"/>
  <c r="E42" i="3"/>
  <c r="E41" i="2"/>
  <c r="E11" i="5"/>
  <c r="F36" i="5"/>
  <c r="F25" i="5"/>
  <c r="F60" i="5"/>
  <c r="F54" i="5"/>
  <c r="F53" i="5"/>
  <c r="F52" i="5"/>
  <c r="F49" i="5"/>
  <c r="F35" i="5"/>
  <c r="F28" i="5"/>
  <c r="F26" i="5"/>
  <c r="F22" i="5"/>
  <c r="F55" i="5"/>
  <c r="F50" i="5"/>
  <c r="F29" i="5"/>
  <c r="F34" i="5"/>
  <c r="F23" i="5"/>
  <c r="F46" i="5"/>
  <c r="F51" i="5"/>
  <c r="F61" i="5"/>
  <c r="F15" i="5"/>
  <c r="F30" i="5"/>
  <c r="F24" i="5"/>
  <c r="F19" i="5"/>
  <c r="F40" i="5"/>
  <c r="K31" i="1"/>
  <c r="E31" i="2"/>
  <c r="H31" i="1"/>
  <c r="E60" i="2"/>
  <c r="E60" i="1"/>
  <c r="E31" i="1"/>
  <c r="I31" i="1"/>
  <c r="J31" i="1"/>
  <c r="E61" i="3"/>
  <c r="E32" i="3"/>
  <c r="F43" i="5" l="1"/>
  <c r="H37" i="5"/>
  <c r="E85" i="3"/>
  <c r="E79" i="1"/>
  <c r="G37" i="5"/>
  <c r="E84" i="2"/>
  <c r="F85" i="3"/>
  <c r="F84" i="2"/>
  <c r="B15" i="8"/>
  <c r="B23" i="8"/>
  <c r="B31" i="8"/>
  <c r="B15" i="7"/>
  <c r="B31" i="7"/>
  <c r="B23" i="7"/>
  <c r="I37" i="5"/>
  <c r="B24" i="6"/>
  <c r="C28" i="6" s="1"/>
  <c r="J79" i="1"/>
  <c r="B17" i="6"/>
  <c r="C21" i="6" s="1"/>
  <c r="I79" i="1"/>
  <c r="B10" i="6"/>
  <c r="C14" i="6" s="1"/>
  <c r="H79" i="1"/>
  <c r="B31" i="6"/>
  <c r="C35" i="6" s="1"/>
  <c r="K79" i="1"/>
  <c r="G79" i="1"/>
  <c r="G79" i="5"/>
  <c r="H79" i="5"/>
  <c r="B13" i="9" s="1"/>
  <c r="K79" i="5"/>
  <c r="B34" i="9" s="1"/>
  <c r="J79" i="5"/>
  <c r="B27" i="9" s="1"/>
  <c r="H45" i="5"/>
  <c r="K38" i="5"/>
  <c r="I60" i="2"/>
  <c r="B21" i="7" s="1"/>
  <c r="J41" i="2"/>
  <c r="B28" i="7" s="1"/>
  <c r="H41" i="2"/>
  <c r="B12" i="7" s="1"/>
  <c r="H61" i="3"/>
  <c r="B13" i="8" s="1"/>
  <c r="I42" i="3"/>
  <c r="B20" i="8" s="1"/>
  <c r="J42" i="3"/>
  <c r="B28" i="8" s="1"/>
  <c r="H60" i="2"/>
  <c r="B13" i="7" s="1"/>
  <c r="H31" i="2"/>
  <c r="I41" i="2"/>
  <c r="B20" i="7" s="1"/>
  <c r="J60" i="2"/>
  <c r="B29" i="7" s="1"/>
  <c r="K60" i="2"/>
  <c r="B37" i="7" s="1"/>
  <c r="I31" i="2"/>
  <c r="J31" i="2"/>
  <c r="I45" i="5"/>
  <c r="J45" i="5"/>
  <c r="I38" i="5"/>
  <c r="G38" i="5"/>
  <c r="H38" i="5"/>
  <c r="F62" i="5"/>
  <c r="J40" i="5"/>
  <c r="H40" i="5"/>
  <c r="K40" i="5"/>
  <c r="I40" i="5"/>
  <c r="G40" i="5"/>
  <c r="J24" i="5"/>
  <c r="H24" i="5"/>
  <c r="K24" i="5"/>
  <c r="G24" i="5"/>
  <c r="I24" i="5"/>
  <c r="J15" i="5"/>
  <c r="I15" i="5"/>
  <c r="G15" i="5"/>
  <c r="F32" i="5"/>
  <c r="K15" i="5"/>
  <c r="H15" i="5"/>
  <c r="J51" i="5"/>
  <c r="H51" i="5"/>
  <c r="K51" i="5"/>
  <c r="I51" i="5"/>
  <c r="G51" i="5"/>
  <c r="K23" i="5"/>
  <c r="J23" i="5"/>
  <c r="G23" i="5"/>
  <c r="I23" i="5"/>
  <c r="H23" i="5"/>
  <c r="K29" i="5"/>
  <c r="I29" i="5"/>
  <c r="G29" i="5"/>
  <c r="J29" i="5"/>
  <c r="H29" i="5"/>
  <c r="J55" i="5"/>
  <c r="H55" i="5"/>
  <c r="K55" i="5"/>
  <c r="I55" i="5"/>
  <c r="G55" i="5"/>
  <c r="J26" i="5"/>
  <c r="G26" i="5"/>
  <c r="H26" i="5"/>
  <c r="K26" i="5"/>
  <c r="I26" i="5"/>
  <c r="J35" i="5"/>
  <c r="I35" i="5"/>
  <c r="H35" i="5"/>
  <c r="K35" i="5"/>
  <c r="G35" i="5"/>
  <c r="J53" i="5"/>
  <c r="I53" i="5"/>
  <c r="H53" i="5"/>
  <c r="K53" i="5"/>
  <c r="G53" i="5"/>
  <c r="J60" i="5"/>
  <c r="H60" i="5"/>
  <c r="K60" i="5"/>
  <c r="I60" i="5"/>
  <c r="G60" i="5"/>
  <c r="J36" i="5"/>
  <c r="H36" i="5"/>
  <c r="K36" i="5"/>
  <c r="I36" i="5"/>
  <c r="G36" i="5"/>
  <c r="K27" i="5"/>
  <c r="J27" i="5"/>
  <c r="G27" i="5"/>
  <c r="I27" i="5"/>
  <c r="H27" i="5"/>
  <c r="K57" i="5"/>
  <c r="J57" i="5"/>
  <c r="G57" i="5"/>
  <c r="I57" i="5"/>
  <c r="H57" i="5"/>
  <c r="J58" i="5"/>
  <c r="I58" i="5"/>
  <c r="H58" i="5"/>
  <c r="K58" i="5"/>
  <c r="G58" i="5"/>
  <c r="K21" i="5"/>
  <c r="I21" i="5"/>
  <c r="G21" i="5"/>
  <c r="J21" i="5"/>
  <c r="H21" i="5"/>
  <c r="J18" i="5"/>
  <c r="G18" i="5"/>
  <c r="H18" i="5"/>
  <c r="K18" i="5"/>
  <c r="I18" i="5"/>
  <c r="K16" i="5"/>
  <c r="I16" i="5"/>
  <c r="J16" i="5"/>
  <c r="G16" i="5"/>
  <c r="H16" i="5"/>
  <c r="K19" i="5"/>
  <c r="J19" i="5"/>
  <c r="G19" i="5"/>
  <c r="I19" i="5"/>
  <c r="H19" i="5"/>
  <c r="J30" i="5"/>
  <c r="G30" i="5"/>
  <c r="H30" i="5"/>
  <c r="K30" i="5"/>
  <c r="I30" i="5"/>
  <c r="K61" i="5"/>
  <c r="J61" i="5"/>
  <c r="G61" i="5"/>
  <c r="I61" i="5"/>
  <c r="H61" i="5"/>
  <c r="J46" i="5"/>
  <c r="I46" i="5"/>
  <c r="H46" i="5"/>
  <c r="K46" i="5"/>
  <c r="G46" i="5"/>
  <c r="K34" i="5"/>
  <c r="J34" i="5"/>
  <c r="G34" i="5"/>
  <c r="I34" i="5"/>
  <c r="H34" i="5"/>
  <c r="K50" i="5"/>
  <c r="I50" i="5"/>
  <c r="J50" i="5"/>
  <c r="G50" i="5"/>
  <c r="H50" i="5"/>
  <c r="J22" i="5"/>
  <c r="G22" i="5"/>
  <c r="H22" i="5"/>
  <c r="K22" i="5"/>
  <c r="I22" i="5"/>
  <c r="J28" i="5"/>
  <c r="H28" i="5"/>
  <c r="K28" i="5"/>
  <c r="G28" i="5"/>
  <c r="I28" i="5"/>
  <c r="K49" i="5"/>
  <c r="J49" i="5"/>
  <c r="G49" i="5"/>
  <c r="I49" i="5"/>
  <c r="H49" i="5"/>
  <c r="K52" i="5"/>
  <c r="J52" i="5"/>
  <c r="G52" i="5"/>
  <c r="I52" i="5"/>
  <c r="H52" i="5"/>
  <c r="K54" i="5"/>
  <c r="I54" i="5"/>
  <c r="J54" i="5"/>
  <c r="G54" i="5"/>
  <c r="H54" i="5"/>
  <c r="K25" i="5"/>
  <c r="I25" i="5"/>
  <c r="J25" i="5"/>
  <c r="G25" i="5"/>
  <c r="H25" i="5"/>
  <c r="J20" i="5"/>
  <c r="H20" i="5"/>
  <c r="K20" i="5"/>
  <c r="G20" i="5"/>
  <c r="I20" i="5"/>
  <c r="K39" i="5"/>
  <c r="I39" i="5"/>
  <c r="J39" i="5"/>
  <c r="G39" i="5"/>
  <c r="H39" i="5"/>
  <c r="K47" i="5"/>
  <c r="I47" i="5"/>
  <c r="J47" i="5"/>
  <c r="G47" i="5"/>
  <c r="H47" i="5"/>
  <c r="K31" i="5"/>
  <c r="J31" i="5"/>
  <c r="G31" i="5"/>
  <c r="I31" i="5"/>
  <c r="H31" i="5"/>
  <c r="K41" i="5"/>
  <c r="J41" i="5"/>
  <c r="G41" i="5"/>
  <c r="I41" i="5"/>
  <c r="H41" i="5"/>
  <c r="K32" i="3"/>
  <c r="H42" i="3"/>
  <c r="B12" i="8" s="1"/>
  <c r="H32" i="3"/>
  <c r="J61" i="3"/>
  <c r="B29" i="8" s="1"/>
  <c r="I32" i="3"/>
  <c r="J32" i="3"/>
  <c r="I61" i="3"/>
  <c r="B21" i="8" s="1"/>
  <c r="G42" i="3"/>
  <c r="G32" i="3"/>
  <c r="G61" i="3"/>
  <c r="K61" i="3"/>
  <c r="B37" i="8" s="1"/>
  <c r="K42" i="3"/>
  <c r="G60" i="2"/>
  <c r="G41" i="2"/>
  <c r="K31" i="2"/>
  <c r="K41" i="2"/>
  <c r="B36" i="7" s="1"/>
  <c r="G31" i="2"/>
  <c r="E62" i="5"/>
  <c r="E32" i="5"/>
  <c r="I43" i="5" l="1"/>
  <c r="G43" i="5"/>
  <c r="J43" i="5"/>
  <c r="H43" i="5"/>
  <c r="B11" i="9" s="1"/>
  <c r="K43" i="5"/>
  <c r="E81" i="5"/>
  <c r="G85" i="3"/>
  <c r="H85" i="3"/>
  <c r="I84" i="2"/>
  <c r="H84" i="2"/>
  <c r="I85" i="3"/>
  <c r="K85" i="3"/>
  <c r="J85" i="3"/>
  <c r="G84" i="2"/>
  <c r="K84" i="2"/>
  <c r="J84" i="2"/>
  <c r="C41" i="6"/>
  <c r="B39" i="6"/>
  <c r="H32" i="5"/>
  <c r="B10" i="9" s="1"/>
  <c r="H62" i="5"/>
  <c r="B12" i="9" s="1"/>
  <c r="J62" i="5"/>
  <c r="B26" i="9" s="1"/>
  <c r="K62" i="5"/>
  <c r="B33" i="9" s="1"/>
  <c r="F81" i="5"/>
  <c r="B19" i="7"/>
  <c r="C24" i="7" s="1"/>
  <c r="B11" i="7"/>
  <c r="C16" i="7" s="1"/>
  <c r="B27" i="7"/>
  <c r="C32" i="7" s="1"/>
  <c r="B27" i="8"/>
  <c r="C32" i="8" s="1"/>
  <c r="B19" i="8"/>
  <c r="C24" i="8" s="1"/>
  <c r="B11" i="8"/>
  <c r="C16" i="8" s="1"/>
  <c r="B35" i="8"/>
  <c r="J32" i="5"/>
  <c r="B32" i="9"/>
  <c r="K32" i="5"/>
  <c r="B25" i="9"/>
  <c r="G62" i="5"/>
  <c r="I32" i="5"/>
  <c r="B18" i="9"/>
  <c r="I62" i="5"/>
  <c r="B19" i="9" s="1"/>
  <c r="G32" i="5"/>
  <c r="B36" i="8"/>
  <c r="B35" i="7"/>
  <c r="C40" i="7" s="1"/>
  <c r="C39" i="6"/>
  <c r="C40" i="8" l="1"/>
  <c r="C46" i="8" s="1"/>
  <c r="C14" i="9"/>
  <c r="C46" i="7"/>
  <c r="H81" i="5"/>
  <c r="B24" i="9"/>
  <c r="C28" i="9" s="1"/>
  <c r="J81" i="5"/>
  <c r="G81" i="5"/>
  <c r="B17" i="9"/>
  <c r="C21" i="9" s="1"/>
  <c r="I81" i="5"/>
  <c r="B31" i="9"/>
  <c r="C35" i="9" s="1"/>
  <c r="K81" i="5"/>
  <c r="B44" i="8"/>
  <c r="B44" i="7"/>
  <c r="C41" i="9" l="1"/>
  <c r="B39" i="9"/>
  <c r="C39" i="9"/>
  <c r="C44" i="8"/>
  <c r="C44" i="7"/>
</calcChain>
</file>

<file path=xl/sharedStrings.xml><?xml version="1.0" encoding="utf-8"?>
<sst xmlns="http://schemas.openxmlformats.org/spreadsheetml/2006/main" count="621" uniqueCount="182">
  <si>
    <t>GENERAL FUND STATE AND LOCAL ALLOCATION TO SCHOOLS</t>
  </si>
  <si>
    <t>BUDGET AS AMENDED</t>
  </si>
  <si>
    <t>PERCENTAGE OF TOTAL FUNDS</t>
  </si>
  <si>
    <t>TOTAL STATE AND LOCAL ALLOCATION</t>
  </si>
  <si>
    <t>FEDERAL ALLOCATIONS TO SCHOOLS</t>
  </si>
  <si>
    <t>Title I, Part A</t>
  </si>
  <si>
    <t>Title II, Part A</t>
  </si>
  <si>
    <t>Total State, Local, Federal Funds Allocations - Site Level</t>
  </si>
  <si>
    <t>State/Local</t>
  </si>
  <si>
    <t>Title I</t>
  </si>
  <si>
    <t>Title II</t>
  </si>
  <si>
    <t>Expenditures</t>
  </si>
  <si>
    <t>Salaries - Teachers</t>
  </si>
  <si>
    <t>Salaries - Substitutes, for Certified Staff</t>
  </si>
  <si>
    <t>Salaries - Substitutes, for Non Certified Staff</t>
  </si>
  <si>
    <t>Salaries - Technology Specialist</t>
  </si>
  <si>
    <t>Group Health</t>
  </si>
  <si>
    <t>Social Security</t>
  </si>
  <si>
    <t>Teacher Retirement</t>
  </si>
  <si>
    <t>Other Benefits</t>
  </si>
  <si>
    <t>Contracted Services</t>
  </si>
  <si>
    <t>Supplies</t>
  </si>
  <si>
    <t>Books and Periodicals</t>
  </si>
  <si>
    <t>Salaries - Stipends</t>
  </si>
  <si>
    <t>Travel of Employees</t>
  </si>
  <si>
    <t>Dues and Fees</t>
  </si>
  <si>
    <t>TOTAL EXPENDITURES</t>
  </si>
  <si>
    <t>Calhoun Middle School</t>
  </si>
  <si>
    <t>Title VI</t>
  </si>
  <si>
    <t>%</t>
  </si>
  <si>
    <t>CMS</t>
  </si>
  <si>
    <t>CPS</t>
  </si>
  <si>
    <t>CES</t>
  </si>
  <si>
    <t>CHS</t>
  </si>
  <si>
    <t>Total</t>
  </si>
  <si>
    <t>PUPIL SERVICES-Function 2100</t>
  </si>
  <si>
    <t>Workers Comp</t>
  </si>
  <si>
    <t>FY2017</t>
  </si>
  <si>
    <t>DATE</t>
  </si>
  <si>
    <t>ACCOUNT NUMBER</t>
  </si>
  <si>
    <t>DEBIT</t>
  </si>
  <si>
    <t>CREDIT</t>
  </si>
  <si>
    <t>PERCENT</t>
  </si>
  <si>
    <t>150-1-0101-000-0000-0000-0-0000-5900</t>
  </si>
  <si>
    <t xml:space="preserve"> </t>
  </si>
  <si>
    <t xml:space="preserve">SCHOOLWIDE </t>
  </si>
  <si>
    <t>402-5-1000-881-0205-0000-0-1750-0000</t>
  </si>
  <si>
    <t>402-5-2100-881-0205-0000-0-1750-0000</t>
  </si>
  <si>
    <t>402-5-2210-881-0205-0000-0-1750-0000</t>
  </si>
  <si>
    <t>402-1-0101-000-0000-0000-0-0000-5900</t>
  </si>
  <si>
    <t>TITLE I-A</t>
  </si>
  <si>
    <t>414-5-1000-881-0205-0000-0-1784-0000</t>
  </si>
  <si>
    <t>414-5-2100-881-0205-0000-0-1784-0000</t>
  </si>
  <si>
    <t>414-5-2210-881-0205-0000-0-1784-0000</t>
  </si>
  <si>
    <t>414-1-0101-000-0000-0000-0-0000-5900</t>
  </si>
  <si>
    <t>TITLE II-A</t>
  </si>
  <si>
    <t>460-5-1000-881-0205-0000-0-1816-0000</t>
  </si>
  <si>
    <t>460-5-2100-881-0205-0000-0-1816-0000</t>
  </si>
  <si>
    <t>460-5-2210-881-0205-0000-0-1816-0000</t>
  </si>
  <si>
    <t>460-1-0101-000-0000-0000-0-0000-5900</t>
  </si>
  <si>
    <t>408-5-1000-881-0205-0000-0-1847-0000</t>
  </si>
  <si>
    <t>408-5-2100-881-0205-0000-0-1847-0000</t>
  </si>
  <si>
    <t>408-5-2210-881-0205-0000-0-1847-0000</t>
  </si>
  <si>
    <t>408-1-0101-000-0000-0000-0-0000-5900</t>
  </si>
  <si>
    <t>TITLE VI, PART B</t>
  </si>
  <si>
    <t>TOTALS</t>
  </si>
  <si>
    <t>TOTAL ALLOC TO TITLE PROGRAMS</t>
  </si>
  <si>
    <t>402-5-1000-881-0305-0000-0-1750-0000</t>
  </si>
  <si>
    <t>402-5-2100-881-0305-0000-0-1750-0000</t>
  </si>
  <si>
    <t>402-5-2210-881-0305-0000-0-1750-0000</t>
  </si>
  <si>
    <t>414-5-1000-881-0305-0000-0-1784-0000</t>
  </si>
  <si>
    <t>414-5-2100-881-0305-0000-0-1784-0000</t>
  </si>
  <si>
    <t>414-5-2210-881-0305-0000-0-1784-0000</t>
  </si>
  <si>
    <t>460-5-1000-881-0305-0000-0-1816-0000</t>
  </si>
  <si>
    <t>460-5-2100-881-0305-0000-0-1816-0000</t>
  </si>
  <si>
    <t>460-5-2210-881-0305-0000-0-1816-0000</t>
  </si>
  <si>
    <t>408-5-1000-881-0305-0000-0-1847-0000</t>
  </si>
  <si>
    <t>408-5-2100-881-0305-0000-0-1847-0000</t>
  </si>
  <si>
    <t>408-5-2210-881-0305-0000-0-1847-0000</t>
  </si>
  <si>
    <t>402-5-1000-881-0405-0000-0-1750-0000</t>
  </si>
  <si>
    <t>402-5-2100-881-0405-0000-0-1750-0000</t>
  </si>
  <si>
    <t>402-5-2210-881-0405-0000-0-1750-0000</t>
  </si>
  <si>
    <t>414-5-1000-881-0405-0000-0-1784-0000</t>
  </si>
  <si>
    <t>414-5-2100-881-0405-0000-0-1784-0000</t>
  </si>
  <si>
    <t>414-5-2210-881-0405-0000-0-1784-0000</t>
  </si>
  <si>
    <t>460-5-1000-881-0405-0000-0-1816-0000</t>
  </si>
  <si>
    <t>460-5-2100-881-0405-0000-0-1816-0000</t>
  </si>
  <si>
    <t>460-5-2210-881-0405-0000-0-1816-0000</t>
  </si>
  <si>
    <t>408-5-1000-881-0405-0000-0-1847-0000</t>
  </si>
  <si>
    <t>408-5-2100-881-0405-0000-0-1847-0000</t>
  </si>
  <si>
    <t>408-5-2210-881-0405-0000-0-1847-0000</t>
  </si>
  <si>
    <t>402-5-1000-881-3050-0000-0-1750-0000</t>
  </si>
  <si>
    <t>402-5-2100-881-3050-0000-0-1750-0000</t>
  </si>
  <si>
    <t>402-5-2210-881-3050-0000-0-1750-0000</t>
  </si>
  <si>
    <t>414-5-1000-881-3050-0000-0-1784-0000</t>
  </si>
  <si>
    <t>414-5-2100-881-3050-0000-0-1784-0000</t>
  </si>
  <si>
    <t>414-5-2210-881-3050-0000-0-1784-0000</t>
  </si>
  <si>
    <t>460-5-1000-881-3050-0000-0-1816-0000</t>
  </si>
  <si>
    <t>460-5-2100-881-3050-0000-0-1816-0000</t>
  </si>
  <si>
    <t>460-5-2210-881-3050-0000-0-1816-0000</t>
  </si>
  <si>
    <t>408-5-1000-881-3050-0000-0-1847-0000</t>
  </si>
  <si>
    <t>408-5-2100-881-3050-0000-0-1847-0000</t>
  </si>
  <si>
    <t>408-5-2210-881-3050-0000-0-1847-0000</t>
  </si>
  <si>
    <t>Calhoun Primary School</t>
  </si>
  <si>
    <t>Calhoun Elementary School</t>
  </si>
  <si>
    <t>Calhoun High School</t>
  </si>
  <si>
    <t>Title III, LEP</t>
  </si>
  <si>
    <t>Title III-LEP</t>
  </si>
  <si>
    <t>TITLE III-LEP</t>
  </si>
  <si>
    <t>Extended Day</t>
  </si>
  <si>
    <t>Web-Based Sub/Licenses</t>
  </si>
  <si>
    <t>Other Purchased Services</t>
  </si>
  <si>
    <t>Software</t>
  </si>
  <si>
    <t>Equipment under $10,000</t>
  </si>
  <si>
    <t>Computers under $10,000</t>
  </si>
  <si>
    <t>Salaries-Family Engagement Coord.</t>
  </si>
  <si>
    <t>Salaries-Other Management</t>
  </si>
  <si>
    <t>Salaries-Other Administrative</t>
  </si>
  <si>
    <t>TOTAL-Function 1000</t>
  </si>
  <si>
    <t>TOTAL-Function 2100</t>
  </si>
  <si>
    <t>TOTAL-Function 2210</t>
  </si>
  <si>
    <t>Title VI, Part B</t>
  </si>
  <si>
    <t>Amendment</t>
  </si>
  <si>
    <t>CMS-TOTAL</t>
  </si>
  <si>
    <t>CPS-TOTAL</t>
  </si>
  <si>
    <t>CES-TOTAL</t>
  </si>
  <si>
    <t>CHS-TOTAL</t>
  </si>
  <si>
    <t>YTD Expenditures in Support of Schoolwide Plan</t>
  </si>
  <si>
    <t>Less Prior YTD Expenditures</t>
  </si>
  <si>
    <t>Current Month Expenditures</t>
  </si>
  <si>
    <t>INST. STAFF TRAINING-Function 2213</t>
  </si>
  <si>
    <t>IMPROVEMENT OF INST.- Function 2210</t>
  </si>
  <si>
    <t>INSTRUCTION-        Function 1000</t>
  </si>
  <si>
    <t>TOTAL-Function 2213</t>
  </si>
  <si>
    <t>INSTRUCTION-       Function 1000</t>
  </si>
  <si>
    <t>402-5-2213-881-0205-0000-0-1750-0000</t>
  </si>
  <si>
    <t>414-5-2213-881-0205-0000-0-1784-0000</t>
  </si>
  <si>
    <t>460-5-2213-881-0205-0000-0-1816-0000</t>
  </si>
  <si>
    <t>408-5-2213-881-0205-0000-0-1847-0000</t>
  </si>
  <si>
    <t>402-5-2213-881-0305-0000-0-1750-0000</t>
  </si>
  <si>
    <t>414-5-2213-881-0305-0000-0-1784-0000</t>
  </si>
  <si>
    <t>460-5-2213-881-0305-0000-0-1816-0000</t>
  </si>
  <si>
    <t>408-5-2213-881-0305-0000-0-1847-0000</t>
  </si>
  <si>
    <t>402-5-2213-881-0405-0000-0-1750-0000</t>
  </si>
  <si>
    <t>414-5-2213-881-0405-0000-0-1784-0000</t>
  </si>
  <si>
    <t>460-5-2213-881-0405-0000-0-1816-0000</t>
  </si>
  <si>
    <t>408-5-2213-881-0405-0000-0-1847-0000</t>
  </si>
  <si>
    <t>402-5-2213-881-3050-0000-0-1750-0000</t>
  </si>
  <si>
    <t>414-5-2213-881-3050-0000-0-1784-0000</t>
  </si>
  <si>
    <t>460-5-2213-881-3050-0000-0-1816-0000</t>
  </si>
  <si>
    <t>408-5-2213-881-3050-0000-0-1847-0000</t>
  </si>
  <si>
    <t>150-5-1000-881-0205-0000-0-8881-0000</t>
  </si>
  <si>
    <t>150-5-2100-881-0205-0000-0-8881-0000</t>
  </si>
  <si>
    <t>150-5-2210-881-0205-0000-0-8881-0000</t>
  </si>
  <si>
    <t>150-5-2213-881-0205-0000-0-8881-0000</t>
  </si>
  <si>
    <t>150-5-1000-881-0305-0000-0-8881-0000</t>
  </si>
  <si>
    <t>150-5-2100-881-0305-0000-0-8881-0000</t>
  </si>
  <si>
    <t>150-5-2210-881-0305-0000-0-8881-0000</t>
  </si>
  <si>
    <t>150-5-2213-881-0305-0000-0-8881-0000</t>
  </si>
  <si>
    <t>150-5-1000-881-0405-0000-0-8881-0000</t>
  </si>
  <si>
    <t>150-5-2100-881-0405-0000-0-8881-0000</t>
  </si>
  <si>
    <t>150-5-2210-881-0405-0000-0-8881-0000</t>
  </si>
  <si>
    <t>150-5-2213-881-0405-0000-0-8881-0000</t>
  </si>
  <si>
    <t>150-5-1000-881-3050-0000-0-8881-0000</t>
  </si>
  <si>
    <t>150-5-2100-881-3050-0000-0-8881-0000</t>
  </si>
  <si>
    <t>150-5-2210-881-3050-0000-0-8881-0000</t>
  </si>
  <si>
    <t>150-5-2213-881-3050-0000-0-8881-0000</t>
  </si>
  <si>
    <t>TRANSPORTATION- Function 2700</t>
  </si>
  <si>
    <t>TOTAL-Function 2700</t>
  </si>
  <si>
    <t>150-5-2700-881-0305-0000-0-8881-0000</t>
  </si>
  <si>
    <t>402-5-2700-881-0305-0000-0-1750-0000</t>
  </si>
  <si>
    <t>414-5-2700-881-0305-0000-0-1784-0000</t>
  </si>
  <si>
    <t>460-5-2700-881-0305-0000-0-1816-0000</t>
  </si>
  <si>
    <t>408-5-2700-881-0305-0000-0-1847-0000</t>
  </si>
  <si>
    <t>150-5-2700-881-0405-0000-0-8881-0000</t>
  </si>
  <si>
    <t>402-5-2700-881-0405-0000-0-1750-0000</t>
  </si>
  <si>
    <t>414-5-2700-881-0405-0000-0-1784-0000</t>
  </si>
  <si>
    <t>460-5-2700-881-0405-0000-0-1816-0000</t>
  </si>
  <si>
    <t>408-5-2700-881-0405-0000-0-1847-0000</t>
  </si>
  <si>
    <t>Salaries-Elementary Counselor</t>
  </si>
  <si>
    <t>Extended Year</t>
  </si>
  <si>
    <t>MONTH: 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</si>
</sst>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Franklin Gothic Book"/>
      <family val="2"/>
    </font>
    <font>
      <sz val="12"/>
      <name val="Franklin Gothic Book"/>
      <family val="2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26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24">
    <xf numFmtId="0" fontId="0" fillId="0" borderId="0" xfId="0"/>
    <xf numFmtId="0" fontId="4" fillId="0" borderId="1" xfId="2" applyFont="1" applyBorder="1"/>
    <xf numFmtId="0" fontId="5" fillId="0" borderId="2" xfId="2" applyFont="1" applyBorder="1"/>
    <xf numFmtId="43" fontId="4" fillId="0" borderId="3" xfId="3" applyFont="1" applyBorder="1" applyAlignment="1">
      <alignment horizontal="center" wrapText="1"/>
    </xf>
    <xf numFmtId="0" fontId="5" fillId="0" borderId="0" xfId="2" applyFont="1"/>
    <xf numFmtId="0" fontId="5" fillId="0" borderId="4" xfId="2" applyNumberFormat="1" applyFont="1" applyBorder="1"/>
    <xf numFmtId="0" fontId="5" fillId="0" borderId="0" xfId="2" applyNumberFormat="1" applyFont="1" applyBorder="1"/>
    <xf numFmtId="0" fontId="6" fillId="0" borderId="0" xfId="3" applyNumberFormat="1" applyFont="1" applyAlignment="1">
      <alignment horizontal="center" wrapText="1"/>
    </xf>
    <xf numFmtId="0" fontId="4" fillId="0" borderId="4" xfId="2" applyFont="1" applyBorder="1"/>
    <xf numFmtId="0" fontId="5" fillId="0" borderId="0" xfId="2" applyFont="1" applyBorder="1"/>
    <xf numFmtId="43" fontId="5" fillId="0" borderId="0" xfId="3" applyFont="1" applyBorder="1" applyAlignment="1">
      <alignment horizontal="center" wrapText="1"/>
    </xf>
    <xf numFmtId="4" fontId="5" fillId="0" borderId="7" xfId="3" applyNumberFormat="1" applyFont="1" applyBorder="1" applyAlignment="1">
      <alignment horizontal="center" wrapText="1"/>
    </xf>
    <xf numFmtId="10" fontId="6" fillId="0" borderId="7" xfId="3" applyNumberFormat="1" applyFont="1" applyBorder="1" applyAlignment="1">
      <alignment horizontal="center" wrapText="1"/>
    </xf>
    <xf numFmtId="0" fontId="5" fillId="0" borderId="4" xfId="2" applyFont="1" applyBorder="1"/>
    <xf numFmtId="10" fontId="5" fillId="2" borderId="7" xfId="3" applyNumberFormat="1" applyFont="1" applyFill="1" applyBorder="1" applyAlignment="1">
      <alignment horizontal="center" wrapText="1"/>
    </xf>
    <xf numFmtId="4" fontId="5" fillId="0" borderId="5" xfId="3" applyNumberFormat="1" applyFont="1" applyBorder="1" applyAlignment="1">
      <alignment horizontal="center" wrapText="1"/>
    </xf>
    <xf numFmtId="0" fontId="4" fillId="0" borderId="9" xfId="2" applyFont="1" applyBorder="1"/>
    <xf numFmtId="0" fontId="4" fillId="0" borderId="0" xfId="2" applyFont="1" applyBorder="1"/>
    <xf numFmtId="0" fontId="5" fillId="0" borderId="4" xfId="2" applyFont="1" applyBorder="1" applyAlignment="1">
      <alignment wrapText="1"/>
    </xf>
    <xf numFmtId="43" fontId="5" fillId="0" borderId="7" xfId="1" applyFont="1" applyBorder="1" applyAlignment="1">
      <alignment horizontal="center" wrapText="1"/>
    </xf>
    <xf numFmtId="43" fontId="5" fillId="0" borderId="7" xfId="2" applyNumberFormat="1" applyFont="1" applyBorder="1"/>
    <xf numFmtId="39" fontId="5" fillId="0" borderId="7" xfId="3" applyNumberFormat="1" applyFont="1" applyBorder="1"/>
    <xf numFmtId="39" fontId="5" fillId="0" borderId="7" xfId="2" applyNumberFormat="1" applyFont="1" applyBorder="1"/>
    <xf numFmtId="0" fontId="5" fillId="0" borderId="7" xfId="2" applyFont="1" applyBorder="1"/>
    <xf numFmtId="0" fontId="5" fillId="0" borderId="9" xfId="2" applyFont="1" applyBorder="1"/>
    <xf numFmtId="0" fontId="5" fillId="0" borderId="8" xfId="2" applyFont="1" applyBorder="1"/>
    <xf numFmtId="4" fontId="5" fillId="0" borderId="0" xfId="2" applyNumberFormat="1" applyFont="1"/>
    <xf numFmtId="0" fontId="2" fillId="0" borderId="0" xfId="0" applyFont="1"/>
    <xf numFmtId="0" fontId="4" fillId="0" borderId="4" xfId="2" applyFont="1" applyFill="1" applyBorder="1"/>
    <xf numFmtId="0" fontId="5" fillId="0" borderId="0" xfId="2" applyNumberFormat="1" applyFont="1" applyFill="1" applyBorder="1"/>
    <xf numFmtId="10" fontId="6" fillId="0" borderId="7" xfId="3" applyNumberFormat="1" applyFont="1" applyFill="1" applyBorder="1" applyAlignment="1">
      <alignment horizontal="center" wrapText="1"/>
    </xf>
    <xf numFmtId="10" fontId="6" fillId="0" borderId="11" xfId="3" applyNumberFormat="1" applyFont="1" applyBorder="1" applyAlignment="1">
      <alignment horizontal="center" wrapText="1"/>
    </xf>
    <xf numFmtId="0" fontId="4" fillId="2" borderId="12" xfId="2" applyFont="1" applyFill="1" applyBorder="1"/>
    <xf numFmtId="0" fontId="5" fillId="2" borderId="10" xfId="2" applyFont="1" applyFill="1" applyBorder="1"/>
    <xf numFmtId="10" fontId="6" fillId="0" borderId="6" xfId="3" applyNumberFormat="1" applyFont="1" applyFill="1" applyBorder="1" applyAlignment="1">
      <alignment horizontal="center" wrapText="1"/>
    </xf>
    <xf numFmtId="0" fontId="4" fillId="0" borderId="12" xfId="2" applyNumberFormat="1" applyFont="1" applyBorder="1"/>
    <xf numFmtId="0" fontId="5" fillId="0" borderId="10" xfId="2" applyNumberFormat="1" applyFont="1" applyBorder="1"/>
    <xf numFmtId="0" fontId="7" fillId="0" borderId="13" xfId="3" applyNumberFormat="1" applyFont="1" applyBorder="1" applyAlignment="1">
      <alignment horizontal="center" wrapText="1"/>
    </xf>
    <xf numFmtId="0" fontId="7" fillId="0" borderId="7" xfId="3" applyNumberFormat="1" applyFont="1" applyBorder="1" applyAlignment="1">
      <alignment horizontal="center" wrapText="1"/>
    </xf>
    <xf numFmtId="17" fontId="8" fillId="0" borderId="7" xfId="0" applyNumberFormat="1" applyFont="1" applyBorder="1"/>
    <xf numFmtId="39" fontId="10" fillId="0" borderId="7" xfId="0" applyNumberFormat="1" applyFont="1" applyBorder="1"/>
    <xf numFmtId="0" fontId="10" fillId="0" borderId="7" xfId="0" applyFont="1" applyBorder="1"/>
    <xf numFmtId="0" fontId="11" fillId="0" borderId="7" xfId="0" applyFont="1" applyBorder="1"/>
    <xf numFmtId="39" fontId="11" fillId="0" borderId="7" xfId="0" applyNumberFormat="1" applyFont="1" applyBorder="1"/>
    <xf numFmtId="39" fontId="10" fillId="3" borderId="7" xfId="0" applyNumberFormat="1" applyFont="1" applyFill="1" applyBorder="1"/>
    <xf numFmtId="0" fontId="11" fillId="0" borderId="7" xfId="0" applyFont="1" applyBorder="1" applyAlignment="1">
      <alignment horizontal="center"/>
    </xf>
    <xf numFmtId="10" fontId="10" fillId="0" borderId="7" xfId="0" applyNumberFormat="1" applyFont="1" applyBorder="1"/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39" fontId="0" fillId="0" borderId="0" xfId="0" applyNumberFormat="1"/>
    <xf numFmtId="0" fontId="11" fillId="0" borderId="7" xfId="0" applyFont="1" applyBorder="1" applyAlignment="1">
      <alignment horizontal="right"/>
    </xf>
    <xf numFmtId="0" fontId="4" fillId="0" borderId="4" xfId="2" applyFont="1" applyBorder="1" applyAlignment="1">
      <alignment wrapText="1"/>
    </xf>
    <xf numFmtId="0" fontId="5" fillId="0" borderId="0" xfId="2" applyFont="1" applyBorder="1" applyAlignment="1">
      <alignment wrapText="1"/>
    </xf>
    <xf numFmtId="43" fontId="4" fillId="0" borderId="7" xfId="1" applyFont="1" applyBorder="1" applyAlignment="1">
      <alignment horizontal="center" wrapText="1"/>
    </xf>
    <xf numFmtId="0" fontId="4" fillId="0" borderId="0" xfId="2" applyFont="1" applyBorder="1" applyAlignment="1">
      <alignment horizontal="right"/>
    </xf>
    <xf numFmtId="0" fontId="4" fillId="0" borderId="8" xfId="2" applyFont="1" applyBorder="1" applyAlignment="1">
      <alignment horizontal="right"/>
    </xf>
    <xf numFmtId="4" fontId="6" fillId="0" borderId="6" xfId="3" applyNumberFormat="1" applyFont="1" applyFill="1" applyBorder="1" applyAlignment="1">
      <alignment horizontal="right" wrapText="1"/>
    </xf>
    <xf numFmtId="4" fontId="6" fillId="0" borderId="7" xfId="3" applyNumberFormat="1" applyFont="1" applyFill="1" applyBorder="1" applyAlignment="1">
      <alignment horizontal="right" wrapText="1"/>
    </xf>
    <xf numFmtId="4" fontId="5" fillId="0" borderId="7" xfId="3" applyNumberFormat="1" applyFont="1" applyBorder="1" applyAlignment="1">
      <alignment horizontal="right" wrapText="1"/>
    </xf>
    <xf numFmtId="4" fontId="5" fillId="0" borderId="11" xfId="3" applyNumberFormat="1" applyFont="1" applyBorder="1" applyAlignment="1">
      <alignment horizontal="right" wrapText="1"/>
    </xf>
    <xf numFmtId="4" fontId="5" fillId="2" borderId="7" xfId="3" applyNumberFormat="1" applyFont="1" applyFill="1" applyBorder="1" applyAlignment="1">
      <alignment wrapText="1"/>
    </xf>
    <xf numFmtId="4" fontId="5" fillId="2" borderId="7" xfId="3" applyNumberFormat="1" applyFont="1" applyFill="1" applyBorder="1" applyAlignment="1">
      <alignment horizontal="right" wrapText="1"/>
    </xf>
    <xf numFmtId="0" fontId="0" fillId="0" borderId="0" xfId="0" applyBorder="1"/>
    <xf numFmtId="4" fontId="5" fillId="0" borderId="6" xfId="3" applyNumberFormat="1" applyFont="1" applyBorder="1" applyAlignment="1">
      <alignment horizontal="center" wrapText="1"/>
    </xf>
    <xf numFmtId="4" fontId="5" fillId="0" borderId="0" xfId="3" applyNumberFormat="1" applyFont="1" applyBorder="1" applyAlignment="1">
      <alignment horizontal="center" wrapText="1"/>
    </xf>
    <xf numFmtId="3" fontId="0" fillId="3" borderId="0" xfId="0" applyNumberFormat="1" applyFill="1"/>
    <xf numFmtId="10" fontId="0" fillId="3" borderId="0" xfId="0" applyNumberFormat="1" applyFill="1"/>
    <xf numFmtId="0" fontId="0" fillId="3" borderId="0" xfId="0" applyFill="1"/>
    <xf numFmtId="0" fontId="2" fillId="0" borderId="0" xfId="0" applyFont="1" applyAlignment="1">
      <alignment horizontal="right"/>
    </xf>
    <xf numFmtId="3" fontId="0" fillId="5" borderId="0" xfId="0" applyNumberFormat="1" applyFill="1"/>
    <xf numFmtId="10" fontId="0" fillId="5" borderId="0" xfId="0" applyNumberFormat="1" applyFill="1"/>
    <xf numFmtId="0" fontId="0" fillId="5" borderId="0" xfId="0" applyFill="1"/>
    <xf numFmtId="0" fontId="0" fillId="0" borderId="14" xfId="0" applyBorder="1"/>
    <xf numFmtId="0" fontId="2" fillId="3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3" fontId="0" fillId="4" borderId="0" xfId="0" applyNumberFormat="1" applyFill="1"/>
    <xf numFmtId="10" fontId="0" fillId="4" borderId="0" xfId="0" applyNumberFormat="1" applyFill="1"/>
    <xf numFmtId="0" fontId="0" fillId="4" borderId="0" xfId="0" applyFill="1"/>
    <xf numFmtId="0" fontId="2" fillId="6" borderId="14" xfId="0" applyFont="1" applyFill="1" applyBorder="1" applyAlignment="1">
      <alignment horizontal="center"/>
    </xf>
    <xf numFmtId="3" fontId="0" fillId="6" borderId="0" xfId="0" applyNumberFormat="1" applyFill="1"/>
    <xf numFmtId="10" fontId="0" fillId="6" borderId="0" xfId="0" applyNumberFormat="1" applyFill="1"/>
    <xf numFmtId="0" fontId="0" fillId="6" borderId="0" xfId="0" applyFill="1"/>
    <xf numFmtId="0" fontId="2" fillId="0" borderId="8" xfId="0" applyFont="1" applyBorder="1"/>
    <xf numFmtId="3" fontId="0" fillId="3" borderId="8" xfId="0" applyNumberFormat="1" applyFill="1" applyBorder="1"/>
    <xf numFmtId="10" fontId="0" fillId="3" borderId="8" xfId="0" applyNumberFormat="1" applyFill="1" applyBorder="1"/>
    <xf numFmtId="3" fontId="0" fillId="5" borderId="8" xfId="0" applyNumberFormat="1" applyFill="1" applyBorder="1"/>
    <xf numFmtId="10" fontId="0" fillId="5" borderId="8" xfId="0" applyNumberFormat="1" applyFill="1" applyBorder="1"/>
    <xf numFmtId="3" fontId="0" fillId="4" borderId="8" xfId="0" applyNumberFormat="1" applyFill="1" applyBorder="1"/>
    <xf numFmtId="10" fontId="0" fillId="4" borderId="8" xfId="0" applyNumberFormat="1" applyFill="1" applyBorder="1"/>
    <xf numFmtId="3" fontId="0" fillId="6" borderId="8" xfId="0" applyNumberFormat="1" applyFill="1" applyBorder="1"/>
    <xf numFmtId="10" fontId="0" fillId="6" borderId="8" xfId="0" applyNumberFormat="1" applyFill="1" applyBorder="1"/>
    <xf numFmtId="0" fontId="2" fillId="7" borderId="14" xfId="0" applyFont="1" applyFill="1" applyBorder="1" applyAlignment="1">
      <alignment horizontal="center"/>
    </xf>
    <xf numFmtId="3" fontId="0" fillId="7" borderId="0" xfId="0" applyNumberFormat="1" applyFill="1"/>
    <xf numFmtId="10" fontId="0" fillId="7" borderId="0" xfId="0" applyNumberFormat="1" applyFill="1"/>
    <xf numFmtId="3" fontId="0" fillId="7" borderId="8" xfId="0" applyNumberFormat="1" applyFill="1" applyBorder="1"/>
    <xf numFmtId="10" fontId="0" fillId="7" borderId="8" xfId="0" applyNumberFormat="1" applyFill="1" applyBorder="1"/>
    <xf numFmtId="0" fontId="0" fillId="7" borderId="0" xfId="0" applyFill="1"/>
    <xf numFmtId="9" fontId="0" fillId="7" borderId="0" xfId="0" applyNumberFormat="1" applyFill="1"/>
    <xf numFmtId="0" fontId="7" fillId="0" borderId="5" xfId="3" applyNumberFormat="1" applyFont="1" applyBorder="1" applyAlignment="1">
      <alignment horizontal="center" wrapText="1"/>
    </xf>
    <xf numFmtId="0" fontId="5" fillId="0" borderId="6" xfId="2" applyFont="1" applyBorder="1"/>
    <xf numFmtId="4" fontId="4" fillId="0" borderId="15" xfId="3" applyNumberFormat="1" applyFont="1" applyBorder="1" applyAlignment="1">
      <alignment horizontal="center" wrapText="1"/>
    </xf>
    <xf numFmtId="0" fontId="4" fillId="0" borderId="16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4" fillId="0" borderId="17" xfId="2" applyFont="1" applyBorder="1" applyAlignment="1">
      <alignment horizontal="center" wrapText="1"/>
    </xf>
    <xf numFmtId="0" fontId="4" fillId="0" borderId="16" xfId="2" applyFont="1" applyBorder="1" applyAlignment="1">
      <alignment horizontal="center" wrapText="1"/>
    </xf>
    <xf numFmtId="0" fontId="7" fillId="0" borderId="0" xfId="3" applyNumberFormat="1" applyFont="1" applyBorder="1" applyAlignment="1">
      <alignment horizontal="center" wrapText="1"/>
    </xf>
    <xf numFmtId="10" fontId="6" fillId="0" borderId="0" xfId="3" applyNumberFormat="1" applyFont="1" applyFill="1" applyBorder="1" applyAlignment="1">
      <alignment horizontal="center" wrapText="1"/>
    </xf>
    <xf numFmtId="10" fontId="6" fillId="0" borderId="0" xfId="3" applyNumberFormat="1" applyFont="1" applyBorder="1" applyAlignment="1">
      <alignment horizontal="center" wrapText="1"/>
    </xf>
    <xf numFmtId="0" fontId="5" fillId="0" borderId="0" xfId="2" applyFont="1" applyFill="1"/>
    <xf numFmtId="0" fontId="4" fillId="0" borderId="16" xfId="2" applyFont="1" applyFill="1" applyBorder="1" applyAlignment="1">
      <alignment horizontal="center"/>
    </xf>
    <xf numFmtId="0" fontId="5" fillId="0" borderId="6" xfId="2" applyFont="1" applyFill="1" applyBorder="1"/>
    <xf numFmtId="43" fontId="5" fillId="0" borderId="7" xfId="2" applyNumberFormat="1" applyFont="1" applyFill="1" applyBorder="1"/>
    <xf numFmtId="43" fontId="4" fillId="0" borderId="7" xfId="1" applyFont="1" applyFill="1" applyBorder="1" applyAlignment="1">
      <alignment horizontal="center" wrapText="1"/>
    </xf>
    <xf numFmtId="0" fontId="5" fillId="0" borderId="7" xfId="2" applyFont="1" applyFill="1" applyBorder="1"/>
    <xf numFmtId="10" fontId="5" fillId="0" borderId="0" xfId="3" applyNumberFormat="1" applyFont="1" applyFill="1" applyBorder="1" applyAlignment="1">
      <alignment horizontal="center" wrapText="1"/>
    </xf>
    <xf numFmtId="0" fontId="4" fillId="8" borderId="17" xfId="2" applyFont="1" applyFill="1" applyBorder="1" applyAlignment="1">
      <alignment horizontal="center" wrapText="1"/>
    </xf>
    <xf numFmtId="0" fontId="5" fillId="8" borderId="6" xfId="2" applyFont="1" applyFill="1" applyBorder="1"/>
    <xf numFmtId="43" fontId="5" fillId="8" borderId="7" xfId="2" applyNumberFormat="1" applyFont="1" applyFill="1" applyBorder="1"/>
    <xf numFmtId="0" fontId="5" fillId="8" borderId="7" xfId="2" applyFont="1" applyFill="1" applyBorder="1"/>
    <xf numFmtId="43" fontId="4" fillId="8" borderId="7" xfId="1" applyFont="1" applyFill="1" applyBorder="1" applyAlignment="1">
      <alignment horizontal="center" wrapText="1"/>
    </xf>
    <xf numFmtId="38" fontId="0" fillId="3" borderId="0" xfId="0" applyNumberFormat="1" applyFill="1"/>
    <xf numFmtId="0" fontId="4" fillId="0" borderId="4" xfId="2" applyFont="1" applyBorder="1" applyAlignment="1">
      <alignment horizontal="left" wrapText="1"/>
    </xf>
    <xf numFmtId="14" fontId="9" fillId="0" borderId="7" xfId="0" applyNumberFormat="1" applyFont="1" applyBorder="1" applyAlignment="1">
      <alignment horizont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27"/>
  <sheetViews>
    <sheetView tabSelected="1" workbookViewId="0">
      <selection activeCell="O4" sqref="O4"/>
    </sheetView>
  </sheetViews>
  <sheetFormatPr defaultRowHeight="15" x14ac:dyDescent="0.25"/>
  <cols>
    <col min="1" max="1" width="17" customWidth="1"/>
    <col min="2" max="2" width="9.28515625" customWidth="1"/>
    <col min="3" max="4" width="12.42578125" customWidth="1"/>
    <col min="5" max="5" width="8.140625" bestFit="1" customWidth="1"/>
    <col min="6" max="6" width="8.42578125" customWidth="1"/>
    <col min="7" max="7" width="12.140625" bestFit="1" customWidth="1"/>
    <col min="8" max="8" width="10.5703125" bestFit="1" customWidth="1"/>
    <col min="9" max="9" width="7.85546875" customWidth="1"/>
    <col min="10" max="10" width="7.5703125" bestFit="1" customWidth="1"/>
    <col min="11" max="11" width="12.140625" bestFit="1" customWidth="1"/>
    <col min="12" max="12" width="10.42578125" bestFit="1" customWidth="1"/>
    <col min="13" max="13" width="8.140625" bestFit="1" customWidth="1"/>
    <col min="14" max="14" width="9.28515625" customWidth="1"/>
    <col min="15" max="15" width="12.140625" bestFit="1" customWidth="1"/>
    <col min="16" max="16" width="11.42578125" customWidth="1"/>
    <col min="17" max="17" width="8.140625" customWidth="1"/>
    <col min="18" max="18" width="9" customWidth="1"/>
    <col min="19" max="19" width="8.140625" bestFit="1" customWidth="1"/>
    <col min="22" max="22" width="9.140625" style="27"/>
  </cols>
  <sheetData>
    <row r="1" spans="1:19" ht="15.75" thickBot="1" x14ac:dyDescent="0.3">
      <c r="A1" s="72"/>
      <c r="B1" s="73" t="s">
        <v>30</v>
      </c>
      <c r="C1" s="73" t="s">
        <v>122</v>
      </c>
      <c r="D1" s="73" t="s">
        <v>123</v>
      </c>
      <c r="E1" s="73" t="s">
        <v>29</v>
      </c>
      <c r="F1" s="74" t="s">
        <v>31</v>
      </c>
      <c r="G1" s="74" t="s">
        <v>122</v>
      </c>
      <c r="H1" s="74" t="s">
        <v>124</v>
      </c>
      <c r="I1" s="74" t="s">
        <v>29</v>
      </c>
      <c r="J1" s="75" t="s">
        <v>32</v>
      </c>
      <c r="K1" s="75" t="s">
        <v>122</v>
      </c>
      <c r="L1" s="75" t="s">
        <v>125</v>
      </c>
      <c r="M1" s="75" t="s">
        <v>29</v>
      </c>
      <c r="N1" s="79" t="s">
        <v>33</v>
      </c>
      <c r="O1" s="79" t="s">
        <v>122</v>
      </c>
      <c r="P1" s="79" t="s">
        <v>126</v>
      </c>
      <c r="Q1" s="79" t="s">
        <v>29</v>
      </c>
      <c r="R1" s="92" t="s">
        <v>34</v>
      </c>
      <c r="S1" s="92" t="s">
        <v>29</v>
      </c>
    </row>
    <row r="2" spans="1:19" x14ac:dyDescent="0.25">
      <c r="A2" s="27" t="s">
        <v>8</v>
      </c>
      <c r="B2" s="65">
        <f>239414+106802+12312</f>
        <v>358528</v>
      </c>
      <c r="C2" s="121"/>
      <c r="D2" s="65">
        <f t="shared" ref="D2:D6" si="0">B2+C2</f>
        <v>358528</v>
      </c>
      <c r="E2" s="66">
        <f>D2/$D$8</f>
        <v>0.55770253832058314</v>
      </c>
      <c r="F2" s="69">
        <f>247777+16000</f>
        <v>263777</v>
      </c>
      <c r="G2" s="69"/>
      <c r="H2" s="69">
        <f t="shared" ref="H2:H6" si="1">F2+G2</f>
        <v>263777</v>
      </c>
      <c r="I2" s="70">
        <f>H2/$H$8</f>
        <v>0.47952130947273508</v>
      </c>
      <c r="J2" s="76">
        <v>370081</v>
      </c>
      <c r="K2" s="76"/>
      <c r="L2" s="76">
        <f t="shared" ref="L2:L6" si="2">J2+K2</f>
        <v>370081</v>
      </c>
      <c r="M2" s="77">
        <f>L2/$L$8</f>
        <v>0.56526806170765231</v>
      </c>
      <c r="N2" s="80">
        <f>197091+84905</f>
        <v>281996</v>
      </c>
      <c r="O2" s="80"/>
      <c r="P2" s="80">
        <f t="shared" ref="P2:P6" si="3">N2+O2</f>
        <v>281996</v>
      </c>
      <c r="Q2" s="81">
        <f>P2/$P$8</f>
        <v>0.49858996051889454</v>
      </c>
      <c r="R2" s="93">
        <f>D2+H2+L2+P2</f>
        <v>1274382</v>
      </c>
      <c r="S2" s="94">
        <f>R2/$R$8</f>
        <v>0.52807991921224484</v>
      </c>
    </row>
    <row r="3" spans="1:19" x14ac:dyDescent="0.25">
      <c r="A3" s="27" t="s">
        <v>9</v>
      </c>
      <c r="B3" s="65">
        <v>209808</v>
      </c>
      <c r="C3" s="65">
        <v>21720</v>
      </c>
      <c r="D3" s="65">
        <f t="shared" si="0"/>
        <v>231528</v>
      </c>
      <c r="E3" s="66">
        <f>D3/$D$8</f>
        <v>0.36014970460406992</v>
      </c>
      <c r="F3" s="69">
        <v>210449</v>
      </c>
      <c r="G3" s="69">
        <v>22989</v>
      </c>
      <c r="H3" s="69">
        <f t="shared" si="1"/>
        <v>233438</v>
      </c>
      <c r="I3" s="70">
        <f>H3/$H$8</f>
        <v>0.42436791471847934</v>
      </c>
      <c r="J3" s="76">
        <v>210022</v>
      </c>
      <c r="K3" s="76">
        <v>21787</v>
      </c>
      <c r="L3" s="76">
        <f t="shared" si="2"/>
        <v>231809</v>
      </c>
      <c r="M3" s="77">
        <f>L3/$L$8</f>
        <v>0.35406903925462041</v>
      </c>
      <c r="N3" s="80">
        <v>209200</v>
      </c>
      <c r="O3" s="80">
        <v>21581</v>
      </c>
      <c r="P3" s="80">
        <f t="shared" si="3"/>
        <v>230781</v>
      </c>
      <c r="Q3" s="81">
        <f>P3/$P$8</f>
        <v>0.4080380206758642</v>
      </c>
      <c r="R3" s="93">
        <f t="shared" ref="R3:R6" si="4">D3+H3+L3+P3</f>
        <v>927556</v>
      </c>
      <c r="S3" s="94">
        <f>R3/$R$8</f>
        <v>0.38436175145665347</v>
      </c>
    </row>
    <row r="4" spans="1:19" x14ac:dyDescent="0.25">
      <c r="A4" s="27" t="s">
        <v>10</v>
      </c>
      <c r="B4" s="65">
        <v>20691</v>
      </c>
      <c r="C4" s="65"/>
      <c r="D4" s="65">
        <f t="shared" si="0"/>
        <v>20691</v>
      </c>
      <c r="E4" s="66">
        <f>D4/$D$8</f>
        <v>3.2185556554554136E-2</v>
      </c>
      <c r="F4" s="69">
        <v>20691</v>
      </c>
      <c r="G4" s="69"/>
      <c r="H4" s="69">
        <f t="shared" si="1"/>
        <v>20691</v>
      </c>
      <c r="I4" s="70">
        <f>H4/$H$8</f>
        <v>3.7614255277375816E-2</v>
      </c>
      <c r="J4" s="76">
        <v>20691</v>
      </c>
      <c r="K4" s="76"/>
      <c r="L4" s="76">
        <f t="shared" si="2"/>
        <v>20691</v>
      </c>
      <c r="M4" s="77">
        <f>L4/$L$8</f>
        <v>3.1603787994501295E-2</v>
      </c>
      <c r="N4" s="80">
        <v>20691</v>
      </c>
      <c r="O4" s="80"/>
      <c r="P4" s="80">
        <f t="shared" si="3"/>
        <v>20691</v>
      </c>
      <c r="Q4" s="81">
        <f>P4/$P$8</f>
        <v>3.6583231227026079E-2</v>
      </c>
      <c r="R4" s="93">
        <f t="shared" si="4"/>
        <v>82764</v>
      </c>
      <c r="S4" s="94">
        <f>R4/$R$8</f>
        <v>3.4295844129689709E-2</v>
      </c>
    </row>
    <row r="5" spans="1:19" x14ac:dyDescent="0.25">
      <c r="A5" s="27" t="s">
        <v>107</v>
      </c>
      <c r="B5" s="65">
        <v>14500</v>
      </c>
      <c r="C5" s="65"/>
      <c r="D5" s="65">
        <f t="shared" si="0"/>
        <v>14500</v>
      </c>
      <c r="E5" s="66">
        <f>D5/$D$8</f>
        <v>2.2555244794405054E-2</v>
      </c>
      <c r="F5" s="69">
        <v>14559</v>
      </c>
      <c r="G5" s="69"/>
      <c r="H5" s="69">
        <f t="shared" si="1"/>
        <v>14559</v>
      </c>
      <c r="I5" s="70">
        <f>H5/$H$8</f>
        <v>2.6466866878513101E-2</v>
      </c>
      <c r="J5" s="76">
        <v>14500</v>
      </c>
      <c r="K5" s="76"/>
      <c r="L5" s="76">
        <f t="shared" si="2"/>
        <v>14500</v>
      </c>
      <c r="M5" s="77">
        <f>L5/$L$8</f>
        <v>2.2147548495494121E-2</v>
      </c>
      <c r="N5" s="80">
        <v>14500</v>
      </c>
      <c r="O5" s="80"/>
      <c r="P5" s="80">
        <f t="shared" si="3"/>
        <v>14500</v>
      </c>
      <c r="Q5" s="81">
        <f>P5/$P$8</f>
        <v>2.5637081474644927E-2</v>
      </c>
      <c r="R5" s="93">
        <f t="shared" si="4"/>
        <v>58059</v>
      </c>
      <c r="S5" s="94">
        <f>R5/$R$8</f>
        <v>2.4058557033561145E-2</v>
      </c>
    </row>
    <row r="6" spans="1:19" x14ac:dyDescent="0.25">
      <c r="A6" s="83" t="s">
        <v>28</v>
      </c>
      <c r="B6" s="84">
        <v>17619</v>
      </c>
      <c r="C6" s="84"/>
      <c r="D6" s="84">
        <f t="shared" si="0"/>
        <v>17619</v>
      </c>
      <c r="E6" s="85">
        <f>D6/$D$8</f>
        <v>2.740695572638777E-2</v>
      </c>
      <c r="F6" s="86">
        <v>17619</v>
      </c>
      <c r="G6" s="86"/>
      <c r="H6" s="86">
        <f t="shared" si="1"/>
        <v>17619</v>
      </c>
      <c r="I6" s="87">
        <f>H6/$H$8</f>
        <v>3.2029653652896652E-2</v>
      </c>
      <c r="J6" s="88">
        <v>17619</v>
      </c>
      <c r="K6" s="88"/>
      <c r="L6" s="88">
        <f t="shared" si="2"/>
        <v>17619</v>
      </c>
      <c r="M6" s="89">
        <f>L6/$L$8</f>
        <v>2.6911562547731787E-2</v>
      </c>
      <c r="N6" s="90">
        <v>17619</v>
      </c>
      <c r="O6" s="90"/>
      <c r="P6" s="90">
        <f t="shared" si="3"/>
        <v>17619</v>
      </c>
      <c r="Q6" s="91">
        <f>P6/$P$8</f>
        <v>3.1151706103570272E-2</v>
      </c>
      <c r="R6" s="95">
        <f t="shared" si="4"/>
        <v>70476</v>
      </c>
      <c r="S6" s="96">
        <f>R6/$R$8</f>
        <v>2.92039281678509E-2</v>
      </c>
    </row>
    <row r="7" spans="1:19" x14ac:dyDescent="0.25">
      <c r="B7" s="67"/>
      <c r="C7" s="67"/>
      <c r="D7" s="67"/>
      <c r="E7" s="67"/>
      <c r="F7" s="71"/>
      <c r="G7" s="71"/>
      <c r="H7" s="71"/>
      <c r="I7" s="71"/>
      <c r="J7" s="78"/>
      <c r="K7" s="78"/>
      <c r="L7" s="78"/>
      <c r="M7" s="78"/>
      <c r="N7" s="80"/>
      <c r="O7" s="80"/>
      <c r="P7" s="80"/>
      <c r="Q7" s="82"/>
      <c r="R7" s="97"/>
      <c r="S7" s="97"/>
    </row>
    <row r="8" spans="1:19" x14ac:dyDescent="0.25">
      <c r="A8" s="68" t="s">
        <v>34</v>
      </c>
      <c r="B8" s="65">
        <f>SUM(B2:B7)</f>
        <v>621146</v>
      </c>
      <c r="C8" s="65">
        <f>SUM(C2:C6)</f>
        <v>21720</v>
      </c>
      <c r="D8" s="65">
        <f>SUM(B8:C8)</f>
        <v>642866</v>
      </c>
      <c r="E8" s="66">
        <f>SUM(E2:E7)</f>
        <v>1</v>
      </c>
      <c r="F8" s="69">
        <f t="shared" ref="F8:S8" si="5">SUM(F2:F6)</f>
        <v>527095</v>
      </c>
      <c r="G8" s="69">
        <f>SUM(G2:G6)</f>
        <v>22989</v>
      </c>
      <c r="H8" s="69">
        <f>SUM(F8:G8)</f>
        <v>550084</v>
      </c>
      <c r="I8" s="70">
        <f t="shared" si="5"/>
        <v>1</v>
      </c>
      <c r="J8" s="76">
        <f t="shared" si="5"/>
        <v>632913</v>
      </c>
      <c r="K8" s="76">
        <f>SUM(K2:K6)</f>
        <v>21787</v>
      </c>
      <c r="L8" s="76">
        <f>SUM(J8:K8)</f>
        <v>654700</v>
      </c>
      <c r="M8" s="77">
        <f t="shared" si="5"/>
        <v>0.99999999999999989</v>
      </c>
      <c r="N8" s="80">
        <f t="shared" si="5"/>
        <v>544006</v>
      </c>
      <c r="O8" s="80">
        <f>SUM(O2:O6)</f>
        <v>21581</v>
      </c>
      <c r="P8" s="80">
        <f>SUM(N8:O8)</f>
        <v>565587</v>
      </c>
      <c r="Q8" s="81">
        <f t="shared" si="5"/>
        <v>1</v>
      </c>
      <c r="R8" s="93">
        <f t="shared" si="5"/>
        <v>2413237</v>
      </c>
      <c r="S8" s="98">
        <f t="shared" si="5"/>
        <v>1</v>
      </c>
    </row>
    <row r="22" spans="17:17" x14ac:dyDescent="0.25">
      <c r="Q22" s="62"/>
    </row>
    <row r="27" spans="17:17" ht="71.25" customHeight="1" x14ac:dyDescent="0.25"/>
  </sheetData>
  <printOptions gridLines="1"/>
  <pageMargins left="0.25" right="0.25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K82"/>
  <sheetViews>
    <sheetView workbookViewId="0">
      <selection activeCell="H15" sqref="H15"/>
    </sheetView>
  </sheetViews>
  <sheetFormatPr defaultRowHeight="16.5" x14ac:dyDescent="0.3"/>
  <cols>
    <col min="1" max="1" width="28.28515625" style="4" customWidth="1"/>
    <col min="2" max="2" width="6.140625" style="4" customWidth="1"/>
    <col min="3" max="3" width="43" style="4" customWidth="1"/>
    <col min="4" max="4" width="25.42578125" style="4" customWidth="1"/>
    <col min="5" max="5" width="20.140625" style="4" customWidth="1"/>
    <col min="6" max="6" width="18.42578125" style="4" bestFit="1" customWidth="1"/>
    <col min="7" max="7" width="16.7109375" style="109" bestFit="1" customWidth="1"/>
    <col min="8" max="8" width="16.42578125" style="4" customWidth="1"/>
    <col min="9" max="9" width="12.7109375" style="4" bestFit="1" customWidth="1"/>
    <col min="10" max="10" width="12.5703125" style="4" customWidth="1"/>
    <col min="11" max="11" width="15.140625" style="4" customWidth="1"/>
    <col min="12" max="254" width="9.140625" style="4"/>
    <col min="255" max="255" width="3" style="4" customWidth="1"/>
    <col min="256" max="256" width="15.28515625" style="4" customWidth="1"/>
    <col min="257" max="257" width="58" style="4" customWidth="1"/>
    <col min="258" max="258" width="15" style="4" bestFit="1" customWidth="1"/>
    <col min="259" max="259" width="13.85546875" style="4" customWidth="1"/>
    <col min="260" max="510" width="9.140625" style="4"/>
    <col min="511" max="511" width="3" style="4" customWidth="1"/>
    <col min="512" max="512" width="15.28515625" style="4" customWidth="1"/>
    <col min="513" max="513" width="58" style="4" customWidth="1"/>
    <col min="514" max="514" width="15" style="4" bestFit="1" customWidth="1"/>
    <col min="515" max="515" width="13.85546875" style="4" customWidth="1"/>
    <col min="516" max="766" width="9.140625" style="4"/>
    <col min="767" max="767" width="3" style="4" customWidth="1"/>
    <col min="768" max="768" width="15.28515625" style="4" customWidth="1"/>
    <col min="769" max="769" width="58" style="4" customWidth="1"/>
    <col min="770" max="770" width="15" style="4" bestFit="1" customWidth="1"/>
    <col min="771" max="771" width="13.85546875" style="4" customWidth="1"/>
    <col min="772" max="1022" width="9.140625" style="4"/>
    <col min="1023" max="1023" width="3" style="4" customWidth="1"/>
    <col min="1024" max="1024" width="15.28515625" style="4" customWidth="1"/>
    <col min="1025" max="1025" width="58" style="4" customWidth="1"/>
    <col min="1026" max="1026" width="15" style="4" bestFit="1" customWidth="1"/>
    <col min="1027" max="1027" width="13.85546875" style="4" customWidth="1"/>
    <col min="1028" max="1278" width="9.140625" style="4"/>
    <col min="1279" max="1279" width="3" style="4" customWidth="1"/>
    <col min="1280" max="1280" width="15.28515625" style="4" customWidth="1"/>
    <col min="1281" max="1281" width="58" style="4" customWidth="1"/>
    <col min="1282" max="1282" width="15" style="4" bestFit="1" customWidth="1"/>
    <col min="1283" max="1283" width="13.85546875" style="4" customWidth="1"/>
    <col min="1284" max="1534" width="9.140625" style="4"/>
    <col min="1535" max="1535" width="3" style="4" customWidth="1"/>
    <col min="1536" max="1536" width="15.28515625" style="4" customWidth="1"/>
    <col min="1537" max="1537" width="58" style="4" customWidth="1"/>
    <col min="1538" max="1538" width="15" style="4" bestFit="1" customWidth="1"/>
    <col min="1539" max="1539" width="13.85546875" style="4" customWidth="1"/>
    <col min="1540" max="1790" width="9.140625" style="4"/>
    <col min="1791" max="1791" width="3" style="4" customWidth="1"/>
    <col min="1792" max="1792" width="15.28515625" style="4" customWidth="1"/>
    <col min="1793" max="1793" width="58" style="4" customWidth="1"/>
    <col min="1794" max="1794" width="15" style="4" bestFit="1" customWidth="1"/>
    <col min="1795" max="1795" width="13.85546875" style="4" customWidth="1"/>
    <col min="1796" max="2046" width="9.140625" style="4"/>
    <col min="2047" max="2047" width="3" style="4" customWidth="1"/>
    <col min="2048" max="2048" width="15.28515625" style="4" customWidth="1"/>
    <col min="2049" max="2049" width="58" style="4" customWidth="1"/>
    <col min="2050" max="2050" width="15" style="4" bestFit="1" customWidth="1"/>
    <col min="2051" max="2051" width="13.85546875" style="4" customWidth="1"/>
    <col min="2052" max="2302" width="9.140625" style="4"/>
    <col min="2303" max="2303" width="3" style="4" customWidth="1"/>
    <col min="2304" max="2304" width="15.28515625" style="4" customWidth="1"/>
    <col min="2305" max="2305" width="58" style="4" customWidth="1"/>
    <col min="2306" max="2306" width="15" style="4" bestFit="1" customWidth="1"/>
    <col min="2307" max="2307" width="13.85546875" style="4" customWidth="1"/>
    <col min="2308" max="2558" width="9.140625" style="4"/>
    <col min="2559" max="2559" width="3" style="4" customWidth="1"/>
    <col min="2560" max="2560" width="15.28515625" style="4" customWidth="1"/>
    <col min="2561" max="2561" width="58" style="4" customWidth="1"/>
    <col min="2562" max="2562" width="15" style="4" bestFit="1" customWidth="1"/>
    <col min="2563" max="2563" width="13.85546875" style="4" customWidth="1"/>
    <col min="2564" max="2814" width="9.140625" style="4"/>
    <col min="2815" max="2815" width="3" style="4" customWidth="1"/>
    <col min="2816" max="2816" width="15.28515625" style="4" customWidth="1"/>
    <col min="2817" max="2817" width="58" style="4" customWidth="1"/>
    <col min="2818" max="2818" width="15" style="4" bestFit="1" customWidth="1"/>
    <col min="2819" max="2819" width="13.85546875" style="4" customWidth="1"/>
    <col min="2820" max="3070" width="9.140625" style="4"/>
    <col min="3071" max="3071" width="3" style="4" customWidth="1"/>
    <col min="3072" max="3072" width="15.28515625" style="4" customWidth="1"/>
    <col min="3073" max="3073" width="58" style="4" customWidth="1"/>
    <col min="3074" max="3074" width="15" style="4" bestFit="1" customWidth="1"/>
    <col min="3075" max="3075" width="13.85546875" style="4" customWidth="1"/>
    <col min="3076" max="3326" width="9.140625" style="4"/>
    <col min="3327" max="3327" width="3" style="4" customWidth="1"/>
    <col min="3328" max="3328" width="15.28515625" style="4" customWidth="1"/>
    <col min="3329" max="3329" width="58" style="4" customWidth="1"/>
    <col min="3330" max="3330" width="15" style="4" bestFit="1" customWidth="1"/>
    <col min="3331" max="3331" width="13.85546875" style="4" customWidth="1"/>
    <col min="3332" max="3582" width="9.140625" style="4"/>
    <col min="3583" max="3583" width="3" style="4" customWidth="1"/>
    <col min="3584" max="3584" width="15.28515625" style="4" customWidth="1"/>
    <col min="3585" max="3585" width="58" style="4" customWidth="1"/>
    <col min="3586" max="3586" width="15" style="4" bestFit="1" customWidth="1"/>
    <col min="3587" max="3587" width="13.85546875" style="4" customWidth="1"/>
    <col min="3588" max="3838" width="9.140625" style="4"/>
    <col min="3839" max="3839" width="3" style="4" customWidth="1"/>
    <col min="3840" max="3840" width="15.28515625" style="4" customWidth="1"/>
    <col min="3841" max="3841" width="58" style="4" customWidth="1"/>
    <col min="3842" max="3842" width="15" style="4" bestFit="1" customWidth="1"/>
    <col min="3843" max="3843" width="13.85546875" style="4" customWidth="1"/>
    <col min="3844" max="4094" width="9.140625" style="4"/>
    <col min="4095" max="4095" width="3" style="4" customWidth="1"/>
    <col min="4096" max="4096" width="15.28515625" style="4" customWidth="1"/>
    <col min="4097" max="4097" width="58" style="4" customWidth="1"/>
    <col min="4098" max="4098" width="15" style="4" bestFit="1" customWidth="1"/>
    <col min="4099" max="4099" width="13.85546875" style="4" customWidth="1"/>
    <col min="4100" max="4350" width="9.140625" style="4"/>
    <col min="4351" max="4351" width="3" style="4" customWidth="1"/>
    <col min="4352" max="4352" width="15.28515625" style="4" customWidth="1"/>
    <col min="4353" max="4353" width="58" style="4" customWidth="1"/>
    <col min="4354" max="4354" width="15" style="4" bestFit="1" customWidth="1"/>
    <col min="4355" max="4355" width="13.85546875" style="4" customWidth="1"/>
    <col min="4356" max="4606" width="9.140625" style="4"/>
    <col min="4607" max="4607" width="3" style="4" customWidth="1"/>
    <col min="4608" max="4608" width="15.28515625" style="4" customWidth="1"/>
    <col min="4609" max="4609" width="58" style="4" customWidth="1"/>
    <col min="4610" max="4610" width="15" style="4" bestFit="1" customWidth="1"/>
    <col min="4611" max="4611" width="13.85546875" style="4" customWidth="1"/>
    <col min="4612" max="4862" width="9.140625" style="4"/>
    <col min="4863" max="4863" width="3" style="4" customWidth="1"/>
    <col min="4864" max="4864" width="15.28515625" style="4" customWidth="1"/>
    <col min="4865" max="4865" width="58" style="4" customWidth="1"/>
    <col min="4866" max="4866" width="15" style="4" bestFit="1" customWidth="1"/>
    <col min="4867" max="4867" width="13.85546875" style="4" customWidth="1"/>
    <col min="4868" max="5118" width="9.140625" style="4"/>
    <col min="5119" max="5119" width="3" style="4" customWidth="1"/>
    <col min="5120" max="5120" width="15.28515625" style="4" customWidth="1"/>
    <col min="5121" max="5121" width="58" style="4" customWidth="1"/>
    <col min="5122" max="5122" width="15" style="4" bestFit="1" customWidth="1"/>
    <col min="5123" max="5123" width="13.85546875" style="4" customWidth="1"/>
    <col min="5124" max="5374" width="9.140625" style="4"/>
    <col min="5375" max="5375" width="3" style="4" customWidth="1"/>
    <col min="5376" max="5376" width="15.28515625" style="4" customWidth="1"/>
    <col min="5377" max="5377" width="58" style="4" customWidth="1"/>
    <col min="5378" max="5378" width="15" style="4" bestFit="1" customWidth="1"/>
    <col min="5379" max="5379" width="13.85546875" style="4" customWidth="1"/>
    <col min="5380" max="5630" width="9.140625" style="4"/>
    <col min="5631" max="5631" width="3" style="4" customWidth="1"/>
    <col min="5632" max="5632" width="15.28515625" style="4" customWidth="1"/>
    <col min="5633" max="5633" width="58" style="4" customWidth="1"/>
    <col min="5634" max="5634" width="15" style="4" bestFit="1" customWidth="1"/>
    <col min="5635" max="5635" width="13.85546875" style="4" customWidth="1"/>
    <col min="5636" max="5886" width="9.140625" style="4"/>
    <col min="5887" max="5887" width="3" style="4" customWidth="1"/>
    <col min="5888" max="5888" width="15.28515625" style="4" customWidth="1"/>
    <col min="5889" max="5889" width="58" style="4" customWidth="1"/>
    <col min="5890" max="5890" width="15" style="4" bestFit="1" customWidth="1"/>
    <col min="5891" max="5891" width="13.85546875" style="4" customWidth="1"/>
    <col min="5892" max="6142" width="9.140625" style="4"/>
    <col min="6143" max="6143" width="3" style="4" customWidth="1"/>
    <col min="6144" max="6144" width="15.28515625" style="4" customWidth="1"/>
    <col min="6145" max="6145" width="58" style="4" customWidth="1"/>
    <col min="6146" max="6146" width="15" style="4" bestFit="1" customWidth="1"/>
    <col min="6147" max="6147" width="13.85546875" style="4" customWidth="1"/>
    <col min="6148" max="6398" width="9.140625" style="4"/>
    <col min="6399" max="6399" width="3" style="4" customWidth="1"/>
    <col min="6400" max="6400" width="15.28515625" style="4" customWidth="1"/>
    <col min="6401" max="6401" width="58" style="4" customWidth="1"/>
    <col min="6402" max="6402" width="15" style="4" bestFit="1" customWidth="1"/>
    <col min="6403" max="6403" width="13.85546875" style="4" customWidth="1"/>
    <col min="6404" max="6654" width="9.140625" style="4"/>
    <col min="6655" max="6655" width="3" style="4" customWidth="1"/>
    <col min="6656" max="6656" width="15.28515625" style="4" customWidth="1"/>
    <col min="6657" max="6657" width="58" style="4" customWidth="1"/>
    <col min="6658" max="6658" width="15" style="4" bestFit="1" customWidth="1"/>
    <col min="6659" max="6659" width="13.85546875" style="4" customWidth="1"/>
    <col min="6660" max="6910" width="9.140625" style="4"/>
    <col min="6911" max="6911" width="3" style="4" customWidth="1"/>
    <col min="6912" max="6912" width="15.28515625" style="4" customWidth="1"/>
    <col min="6913" max="6913" width="58" style="4" customWidth="1"/>
    <col min="6914" max="6914" width="15" style="4" bestFit="1" customWidth="1"/>
    <col min="6915" max="6915" width="13.85546875" style="4" customWidth="1"/>
    <col min="6916" max="7166" width="9.140625" style="4"/>
    <col min="7167" max="7167" width="3" style="4" customWidth="1"/>
    <col min="7168" max="7168" width="15.28515625" style="4" customWidth="1"/>
    <col min="7169" max="7169" width="58" style="4" customWidth="1"/>
    <col min="7170" max="7170" width="15" style="4" bestFit="1" customWidth="1"/>
    <col min="7171" max="7171" width="13.85546875" style="4" customWidth="1"/>
    <col min="7172" max="7422" width="9.140625" style="4"/>
    <col min="7423" max="7423" width="3" style="4" customWidth="1"/>
    <col min="7424" max="7424" width="15.28515625" style="4" customWidth="1"/>
    <col min="7425" max="7425" width="58" style="4" customWidth="1"/>
    <col min="7426" max="7426" width="15" style="4" bestFit="1" customWidth="1"/>
    <col min="7427" max="7427" width="13.85546875" style="4" customWidth="1"/>
    <col min="7428" max="7678" width="9.140625" style="4"/>
    <col min="7679" max="7679" width="3" style="4" customWidth="1"/>
    <col min="7680" max="7680" width="15.28515625" style="4" customWidth="1"/>
    <col min="7681" max="7681" width="58" style="4" customWidth="1"/>
    <col min="7682" max="7682" width="15" style="4" bestFit="1" customWidth="1"/>
    <col min="7683" max="7683" width="13.85546875" style="4" customWidth="1"/>
    <col min="7684" max="7934" width="9.140625" style="4"/>
    <col min="7935" max="7935" width="3" style="4" customWidth="1"/>
    <col min="7936" max="7936" width="15.28515625" style="4" customWidth="1"/>
    <col min="7937" max="7937" width="58" style="4" customWidth="1"/>
    <col min="7938" max="7938" width="15" style="4" bestFit="1" customWidth="1"/>
    <col min="7939" max="7939" width="13.85546875" style="4" customWidth="1"/>
    <col min="7940" max="8190" width="9.140625" style="4"/>
    <col min="8191" max="8191" width="3" style="4" customWidth="1"/>
    <col min="8192" max="8192" width="15.28515625" style="4" customWidth="1"/>
    <col min="8193" max="8193" width="58" style="4" customWidth="1"/>
    <col min="8194" max="8194" width="15" style="4" bestFit="1" customWidth="1"/>
    <col min="8195" max="8195" width="13.85546875" style="4" customWidth="1"/>
    <col min="8196" max="8446" width="9.140625" style="4"/>
    <col min="8447" max="8447" width="3" style="4" customWidth="1"/>
    <col min="8448" max="8448" width="15.28515625" style="4" customWidth="1"/>
    <col min="8449" max="8449" width="58" style="4" customWidth="1"/>
    <col min="8450" max="8450" width="15" style="4" bestFit="1" customWidth="1"/>
    <col min="8451" max="8451" width="13.85546875" style="4" customWidth="1"/>
    <col min="8452" max="8702" width="9.140625" style="4"/>
    <col min="8703" max="8703" width="3" style="4" customWidth="1"/>
    <col min="8704" max="8704" width="15.28515625" style="4" customWidth="1"/>
    <col min="8705" max="8705" width="58" style="4" customWidth="1"/>
    <col min="8706" max="8706" width="15" style="4" bestFit="1" customWidth="1"/>
    <col min="8707" max="8707" width="13.85546875" style="4" customWidth="1"/>
    <col min="8708" max="8958" width="9.140625" style="4"/>
    <col min="8959" max="8959" width="3" style="4" customWidth="1"/>
    <col min="8960" max="8960" width="15.28515625" style="4" customWidth="1"/>
    <col min="8961" max="8961" width="58" style="4" customWidth="1"/>
    <col min="8962" max="8962" width="15" style="4" bestFit="1" customWidth="1"/>
    <col min="8963" max="8963" width="13.85546875" style="4" customWidth="1"/>
    <col min="8964" max="9214" width="9.140625" style="4"/>
    <col min="9215" max="9215" width="3" style="4" customWidth="1"/>
    <col min="9216" max="9216" width="15.28515625" style="4" customWidth="1"/>
    <col min="9217" max="9217" width="58" style="4" customWidth="1"/>
    <col min="9218" max="9218" width="15" style="4" bestFit="1" customWidth="1"/>
    <col min="9219" max="9219" width="13.85546875" style="4" customWidth="1"/>
    <col min="9220" max="9470" width="9.140625" style="4"/>
    <col min="9471" max="9471" width="3" style="4" customWidth="1"/>
    <col min="9472" max="9472" width="15.28515625" style="4" customWidth="1"/>
    <col min="9473" max="9473" width="58" style="4" customWidth="1"/>
    <col min="9474" max="9474" width="15" style="4" bestFit="1" customWidth="1"/>
    <col min="9475" max="9475" width="13.85546875" style="4" customWidth="1"/>
    <col min="9476" max="9726" width="9.140625" style="4"/>
    <col min="9727" max="9727" width="3" style="4" customWidth="1"/>
    <col min="9728" max="9728" width="15.28515625" style="4" customWidth="1"/>
    <col min="9729" max="9729" width="58" style="4" customWidth="1"/>
    <col min="9730" max="9730" width="15" style="4" bestFit="1" customWidth="1"/>
    <col min="9731" max="9731" width="13.85546875" style="4" customWidth="1"/>
    <col min="9732" max="9982" width="9.140625" style="4"/>
    <col min="9983" max="9983" width="3" style="4" customWidth="1"/>
    <col min="9984" max="9984" width="15.28515625" style="4" customWidth="1"/>
    <col min="9985" max="9985" width="58" style="4" customWidth="1"/>
    <col min="9986" max="9986" width="15" style="4" bestFit="1" customWidth="1"/>
    <col min="9987" max="9987" width="13.85546875" style="4" customWidth="1"/>
    <col min="9988" max="10238" width="9.140625" style="4"/>
    <col min="10239" max="10239" width="3" style="4" customWidth="1"/>
    <col min="10240" max="10240" width="15.28515625" style="4" customWidth="1"/>
    <col min="10241" max="10241" width="58" style="4" customWidth="1"/>
    <col min="10242" max="10242" width="15" style="4" bestFit="1" customWidth="1"/>
    <col min="10243" max="10243" width="13.85546875" style="4" customWidth="1"/>
    <col min="10244" max="10494" width="9.140625" style="4"/>
    <col min="10495" max="10495" width="3" style="4" customWidth="1"/>
    <col min="10496" max="10496" width="15.28515625" style="4" customWidth="1"/>
    <col min="10497" max="10497" width="58" style="4" customWidth="1"/>
    <col min="10498" max="10498" width="15" style="4" bestFit="1" customWidth="1"/>
    <col min="10499" max="10499" width="13.85546875" style="4" customWidth="1"/>
    <col min="10500" max="10750" width="9.140625" style="4"/>
    <col min="10751" max="10751" width="3" style="4" customWidth="1"/>
    <col min="10752" max="10752" width="15.28515625" style="4" customWidth="1"/>
    <col min="10753" max="10753" width="58" style="4" customWidth="1"/>
    <col min="10754" max="10754" width="15" style="4" bestFit="1" customWidth="1"/>
    <col min="10755" max="10755" width="13.85546875" style="4" customWidth="1"/>
    <col min="10756" max="11006" width="9.140625" style="4"/>
    <col min="11007" max="11007" width="3" style="4" customWidth="1"/>
    <col min="11008" max="11008" width="15.28515625" style="4" customWidth="1"/>
    <col min="11009" max="11009" width="58" style="4" customWidth="1"/>
    <col min="11010" max="11010" width="15" style="4" bestFit="1" customWidth="1"/>
    <col min="11011" max="11011" width="13.85546875" style="4" customWidth="1"/>
    <col min="11012" max="11262" width="9.140625" style="4"/>
    <col min="11263" max="11263" width="3" style="4" customWidth="1"/>
    <col min="11264" max="11264" width="15.28515625" style="4" customWidth="1"/>
    <col min="11265" max="11265" width="58" style="4" customWidth="1"/>
    <col min="11266" max="11266" width="15" style="4" bestFit="1" customWidth="1"/>
    <col min="11267" max="11267" width="13.85546875" style="4" customWidth="1"/>
    <col min="11268" max="11518" width="9.140625" style="4"/>
    <col min="11519" max="11519" width="3" style="4" customWidth="1"/>
    <col min="11520" max="11520" width="15.28515625" style="4" customWidth="1"/>
    <col min="11521" max="11521" width="58" style="4" customWidth="1"/>
    <col min="11522" max="11522" width="15" style="4" bestFit="1" customWidth="1"/>
    <col min="11523" max="11523" width="13.85546875" style="4" customWidth="1"/>
    <col min="11524" max="11774" width="9.140625" style="4"/>
    <col min="11775" max="11775" width="3" style="4" customWidth="1"/>
    <col min="11776" max="11776" width="15.28515625" style="4" customWidth="1"/>
    <col min="11777" max="11777" width="58" style="4" customWidth="1"/>
    <col min="11778" max="11778" width="15" style="4" bestFit="1" customWidth="1"/>
    <col min="11779" max="11779" width="13.85546875" style="4" customWidth="1"/>
    <col min="11780" max="12030" width="9.140625" style="4"/>
    <col min="12031" max="12031" width="3" style="4" customWidth="1"/>
    <col min="12032" max="12032" width="15.28515625" style="4" customWidth="1"/>
    <col min="12033" max="12033" width="58" style="4" customWidth="1"/>
    <col min="12034" max="12034" width="15" style="4" bestFit="1" customWidth="1"/>
    <col min="12035" max="12035" width="13.85546875" style="4" customWidth="1"/>
    <col min="12036" max="12286" width="9.140625" style="4"/>
    <col min="12287" max="12287" width="3" style="4" customWidth="1"/>
    <col min="12288" max="12288" width="15.28515625" style="4" customWidth="1"/>
    <col min="12289" max="12289" width="58" style="4" customWidth="1"/>
    <col min="12290" max="12290" width="15" style="4" bestFit="1" customWidth="1"/>
    <col min="12291" max="12291" width="13.85546875" style="4" customWidth="1"/>
    <col min="12292" max="12542" width="9.140625" style="4"/>
    <col min="12543" max="12543" width="3" style="4" customWidth="1"/>
    <col min="12544" max="12544" width="15.28515625" style="4" customWidth="1"/>
    <col min="12545" max="12545" width="58" style="4" customWidth="1"/>
    <col min="12546" max="12546" width="15" style="4" bestFit="1" customWidth="1"/>
    <col min="12547" max="12547" width="13.85546875" style="4" customWidth="1"/>
    <col min="12548" max="12798" width="9.140625" style="4"/>
    <col min="12799" max="12799" width="3" style="4" customWidth="1"/>
    <col min="12800" max="12800" width="15.28515625" style="4" customWidth="1"/>
    <col min="12801" max="12801" width="58" style="4" customWidth="1"/>
    <col min="12802" max="12802" width="15" style="4" bestFit="1" customWidth="1"/>
    <col min="12803" max="12803" width="13.85546875" style="4" customWidth="1"/>
    <col min="12804" max="13054" width="9.140625" style="4"/>
    <col min="13055" max="13055" width="3" style="4" customWidth="1"/>
    <col min="13056" max="13056" width="15.28515625" style="4" customWidth="1"/>
    <col min="13057" max="13057" width="58" style="4" customWidth="1"/>
    <col min="13058" max="13058" width="15" style="4" bestFit="1" customWidth="1"/>
    <col min="13059" max="13059" width="13.85546875" style="4" customWidth="1"/>
    <col min="13060" max="13310" width="9.140625" style="4"/>
    <col min="13311" max="13311" width="3" style="4" customWidth="1"/>
    <col min="13312" max="13312" width="15.28515625" style="4" customWidth="1"/>
    <col min="13313" max="13313" width="58" style="4" customWidth="1"/>
    <col min="13314" max="13314" width="15" style="4" bestFit="1" customWidth="1"/>
    <col min="13315" max="13315" width="13.85546875" style="4" customWidth="1"/>
    <col min="13316" max="13566" width="9.140625" style="4"/>
    <col min="13567" max="13567" width="3" style="4" customWidth="1"/>
    <col min="13568" max="13568" width="15.28515625" style="4" customWidth="1"/>
    <col min="13569" max="13569" width="58" style="4" customWidth="1"/>
    <col min="13570" max="13570" width="15" style="4" bestFit="1" customWidth="1"/>
    <col min="13571" max="13571" width="13.85546875" style="4" customWidth="1"/>
    <col min="13572" max="13822" width="9.140625" style="4"/>
    <col min="13823" max="13823" width="3" style="4" customWidth="1"/>
    <col min="13824" max="13824" width="15.28515625" style="4" customWidth="1"/>
    <col min="13825" max="13825" width="58" style="4" customWidth="1"/>
    <col min="13826" max="13826" width="15" style="4" bestFit="1" customWidth="1"/>
    <col min="13827" max="13827" width="13.85546875" style="4" customWidth="1"/>
    <col min="13828" max="14078" width="9.140625" style="4"/>
    <col min="14079" max="14079" width="3" style="4" customWidth="1"/>
    <col min="14080" max="14080" width="15.28515625" style="4" customWidth="1"/>
    <col min="14081" max="14081" width="58" style="4" customWidth="1"/>
    <col min="14082" max="14082" width="15" style="4" bestFit="1" customWidth="1"/>
    <col min="14083" max="14083" width="13.85546875" style="4" customWidth="1"/>
    <col min="14084" max="14334" width="9.140625" style="4"/>
    <col min="14335" max="14335" width="3" style="4" customWidth="1"/>
    <col min="14336" max="14336" width="15.28515625" style="4" customWidth="1"/>
    <col min="14337" max="14337" width="58" style="4" customWidth="1"/>
    <col min="14338" max="14338" width="15" style="4" bestFit="1" customWidth="1"/>
    <col min="14339" max="14339" width="13.85546875" style="4" customWidth="1"/>
    <col min="14340" max="14590" width="9.140625" style="4"/>
    <col min="14591" max="14591" width="3" style="4" customWidth="1"/>
    <col min="14592" max="14592" width="15.28515625" style="4" customWidth="1"/>
    <col min="14593" max="14593" width="58" style="4" customWidth="1"/>
    <col min="14594" max="14594" width="15" style="4" bestFit="1" customWidth="1"/>
    <col min="14595" max="14595" width="13.85546875" style="4" customWidth="1"/>
    <col min="14596" max="14846" width="9.140625" style="4"/>
    <col min="14847" max="14847" width="3" style="4" customWidth="1"/>
    <col min="14848" max="14848" width="15.28515625" style="4" customWidth="1"/>
    <col min="14849" max="14849" width="58" style="4" customWidth="1"/>
    <col min="14850" max="14850" width="15" style="4" bestFit="1" customWidth="1"/>
    <col min="14851" max="14851" width="13.85546875" style="4" customWidth="1"/>
    <col min="14852" max="15102" width="9.140625" style="4"/>
    <col min="15103" max="15103" width="3" style="4" customWidth="1"/>
    <col min="15104" max="15104" width="15.28515625" style="4" customWidth="1"/>
    <col min="15105" max="15105" width="58" style="4" customWidth="1"/>
    <col min="15106" max="15106" width="15" style="4" bestFit="1" customWidth="1"/>
    <col min="15107" max="15107" width="13.85546875" style="4" customWidth="1"/>
    <col min="15108" max="15358" width="9.140625" style="4"/>
    <col min="15359" max="15359" width="3" style="4" customWidth="1"/>
    <col min="15360" max="15360" width="15.28515625" style="4" customWidth="1"/>
    <col min="15361" max="15361" width="58" style="4" customWidth="1"/>
    <col min="15362" max="15362" width="15" style="4" bestFit="1" customWidth="1"/>
    <col min="15363" max="15363" width="13.85546875" style="4" customWidth="1"/>
    <col min="15364" max="15614" width="9.140625" style="4"/>
    <col min="15615" max="15615" width="3" style="4" customWidth="1"/>
    <col min="15616" max="15616" width="15.28515625" style="4" customWidth="1"/>
    <col min="15617" max="15617" width="58" style="4" customWidth="1"/>
    <col min="15618" max="15618" width="15" style="4" bestFit="1" customWidth="1"/>
    <col min="15619" max="15619" width="13.85546875" style="4" customWidth="1"/>
    <col min="15620" max="15870" width="9.140625" style="4"/>
    <col min="15871" max="15871" width="3" style="4" customWidth="1"/>
    <col min="15872" max="15872" width="15.28515625" style="4" customWidth="1"/>
    <col min="15873" max="15873" width="58" style="4" customWidth="1"/>
    <col min="15874" max="15874" width="15" style="4" bestFit="1" customWidth="1"/>
    <col min="15875" max="15875" width="13.85546875" style="4" customWidth="1"/>
    <col min="15876" max="16126" width="9.140625" style="4"/>
    <col min="16127" max="16127" width="3" style="4" customWidth="1"/>
    <col min="16128" max="16128" width="15.28515625" style="4" customWidth="1"/>
    <col min="16129" max="16129" width="58" style="4" customWidth="1"/>
    <col min="16130" max="16130" width="15" style="4" bestFit="1" customWidth="1"/>
    <col min="16131" max="16131" width="13.85546875" style="4" customWidth="1"/>
    <col min="16132" max="16384" width="9.140625" style="4"/>
  </cols>
  <sheetData>
    <row r="1" spans="1:11" ht="33" x14ac:dyDescent="0.3">
      <c r="A1" s="1" t="s">
        <v>181</v>
      </c>
      <c r="B1" s="2"/>
      <c r="C1" s="2"/>
      <c r="D1" s="3" t="s">
        <v>27</v>
      </c>
    </row>
    <row r="2" spans="1:11" x14ac:dyDescent="0.3">
      <c r="A2" s="5"/>
      <c r="B2" s="6"/>
      <c r="C2" s="6"/>
      <c r="D2" s="99">
        <v>205</v>
      </c>
      <c r="E2" s="7"/>
    </row>
    <row r="3" spans="1:11" ht="33" x14ac:dyDescent="0.3">
      <c r="A3" s="35" t="s">
        <v>0</v>
      </c>
      <c r="B3" s="36"/>
      <c r="C3" s="36"/>
      <c r="D3" s="38" t="s">
        <v>1</v>
      </c>
      <c r="E3" s="37" t="s">
        <v>2</v>
      </c>
    </row>
    <row r="4" spans="1:11" x14ac:dyDescent="0.3">
      <c r="A4" s="28" t="s">
        <v>3</v>
      </c>
      <c r="B4" s="29"/>
      <c r="C4" s="29"/>
      <c r="D4" s="56">
        <f>'Total All Schools'!D2</f>
        <v>358528</v>
      </c>
      <c r="E4" s="34">
        <f>D4/$D$11</f>
        <v>0.55770253832058314</v>
      </c>
    </row>
    <row r="5" spans="1:11" x14ac:dyDescent="0.3">
      <c r="A5" s="28"/>
      <c r="B5" s="29"/>
      <c r="C5" s="29"/>
      <c r="D5" s="57"/>
      <c r="E5" s="30"/>
    </row>
    <row r="6" spans="1:11" x14ac:dyDescent="0.3">
      <c r="A6" s="8" t="s">
        <v>4</v>
      </c>
      <c r="B6" s="9"/>
      <c r="C6" s="10"/>
      <c r="D6" s="58"/>
      <c r="E6" s="12"/>
    </row>
    <row r="7" spans="1:11" x14ac:dyDescent="0.3">
      <c r="A7" s="13" t="s">
        <v>5</v>
      </c>
      <c r="B7" s="9"/>
      <c r="C7" s="9"/>
      <c r="D7" s="58">
        <f>'Total All Schools'!D3</f>
        <v>231528</v>
      </c>
      <c r="E7" s="12">
        <f>D7/$D$11</f>
        <v>0.36014970460406992</v>
      </c>
    </row>
    <row r="8" spans="1:11" x14ac:dyDescent="0.3">
      <c r="A8" s="13" t="s">
        <v>6</v>
      </c>
      <c r="B8" s="9"/>
      <c r="C8" s="9"/>
      <c r="D8" s="58">
        <f>'Total All Schools'!D4</f>
        <v>20691</v>
      </c>
      <c r="E8" s="12">
        <f>D8/$D$11</f>
        <v>3.2185556554554136E-2</v>
      </c>
    </row>
    <row r="9" spans="1:11" x14ac:dyDescent="0.3">
      <c r="A9" s="13" t="s">
        <v>106</v>
      </c>
      <c r="B9" s="9"/>
      <c r="C9" s="9"/>
      <c r="D9" s="59">
        <f>'Total All Schools'!D5</f>
        <v>14500</v>
      </c>
      <c r="E9" s="31">
        <f>D9/$D$11</f>
        <v>2.2555244794405054E-2</v>
      </c>
    </row>
    <row r="10" spans="1:11" x14ac:dyDescent="0.3">
      <c r="A10" s="13" t="s">
        <v>121</v>
      </c>
      <c r="B10" s="9"/>
      <c r="C10" s="9"/>
      <c r="D10" s="59">
        <f>'Total All Schools'!D6</f>
        <v>17619</v>
      </c>
      <c r="E10" s="31">
        <f>D10/$D$11</f>
        <v>2.740695572638777E-2</v>
      </c>
    </row>
    <row r="11" spans="1:11" x14ac:dyDescent="0.3">
      <c r="A11" s="32" t="s">
        <v>7</v>
      </c>
      <c r="B11" s="33"/>
      <c r="C11" s="33"/>
      <c r="D11" s="61">
        <f>SUM(D4:D10)</f>
        <v>642866</v>
      </c>
      <c r="E11" s="14">
        <f>SUM(E4)+SUM(E6:E10)</f>
        <v>1</v>
      </c>
    </row>
    <row r="12" spans="1:11" ht="17.25" thickBot="1" x14ac:dyDescent="0.35">
      <c r="A12" s="9"/>
      <c r="B12" s="9"/>
      <c r="C12" s="9"/>
      <c r="D12" s="64"/>
    </row>
    <row r="13" spans="1:11" ht="50.25" thickBot="1" x14ac:dyDescent="0.35">
      <c r="A13" s="16"/>
      <c r="B13" s="9"/>
      <c r="C13" s="9"/>
      <c r="D13" s="101" t="s">
        <v>127</v>
      </c>
      <c r="E13" s="105" t="s">
        <v>128</v>
      </c>
      <c r="F13" s="116" t="s">
        <v>129</v>
      </c>
      <c r="G13" s="110" t="s">
        <v>8</v>
      </c>
      <c r="H13" s="103" t="s">
        <v>9</v>
      </c>
      <c r="I13" s="103" t="s">
        <v>10</v>
      </c>
      <c r="J13" s="104" t="s">
        <v>106</v>
      </c>
      <c r="K13" s="103" t="s">
        <v>28</v>
      </c>
    </row>
    <row r="14" spans="1:11" x14ac:dyDescent="0.3">
      <c r="A14" s="1" t="s">
        <v>11</v>
      </c>
      <c r="B14" s="2"/>
      <c r="C14" s="2"/>
      <c r="D14" s="63"/>
      <c r="E14" s="100"/>
      <c r="F14" s="117"/>
      <c r="G14" s="111"/>
      <c r="H14" s="100"/>
      <c r="I14" s="100"/>
      <c r="J14" s="100"/>
      <c r="K14" s="100"/>
    </row>
    <row r="15" spans="1:11" ht="37.5" customHeight="1" x14ac:dyDescent="0.3">
      <c r="A15" s="122"/>
      <c r="B15" s="9">
        <v>110</v>
      </c>
      <c r="C15" s="9" t="s">
        <v>12</v>
      </c>
      <c r="D15" s="19">
        <v>102023.32</v>
      </c>
      <c r="E15" s="19">
        <v>87502.1</v>
      </c>
      <c r="F15" s="118">
        <f>D15-E15</f>
        <v>14521.220000000001</v>
      </c>
      <c r="G15" s="112">
        <f>F15*$E$4</f>
        <v>8098.5212535116189</v>
      </c>
      <c r="H15" s="21">
        <f>F15*$E$7</f>
        <v>5229.8130934907131</v>
      </c>
      <c r="I15" s="22">
        <f>F15*$E$8</f>
        <v>467.37354755112267</v>
      </c>
      <c r="J15" s="22">
        <f t="shared" ref="J15:J30" si="0">F15*$E$9</f>
        <v>327.52967181341057</v>
      </c>
      <c r="K15" s="22">
        <f t="shared" ref="K15:K30" si="1">F15*$E$10</f>
        <v>397.98243363313662</v>
      </c>
    </row>
    <row r="16" spans="1:11" x14ac:dyDescent="0.3">
      <c r="A16" s="18"/>
      <c r="B16" s="9">
        <v>113</v>
      </c>
      <c r="C16" s="9" t="s">
        <v>13</v>
      </c>
      <c r="D16" s="19">
        <v>337.5</v>
      </c>
      <c r="E16" s="19">
        <v>225</v>
      </c>
      <c r="F16" s="118">
        <f t="shared" ref="F16:F30" si="2">D16-E16</f>
        <v>112.5</v>
      </c>
      <c r="G16" s="112">
        <f t="shared" ref="G16:G30" si="3">F16*$E$4</f>
        <v>62.741535561065604</v>
      </c>
      <c r="H16" s="21">
        <f t="shared" ref="H16:H30" si="4">F16*$E$7</f>
        <v>40.516841767957864</v>
      </c>
      <c r="I16" s="22">
        <f t="shared" ref="I16:I30" si="5">F16*$E$8</f>
        <v>3.6208751123873402</v>
      </c>
      <c r="J16" s="22">
        <f t="shared" si="0"/>
        <v>2.5374650393705687</v>
      </c>
      <c r="K16" s="22">
        <f t="shared" si="1"/>
        <v>3.0832825192186242</v>
      </c>
    </row>
    <row r="17" spans="1:11" x14ac:dyDescent="0.3">
      <c r="A17" s="18"/>
      <c r="B17" s="9">
        <v>117</v>
      </c>
      <c r="C17" s="9" t="s">
        <v>180</v>
      </c>
      <c r="D17" s="19">
        <v>666.64</v>
      </c>
      <c r="E17" s="19">
        <v>583.30999999999995</v>
      </c>
      <c r="F17" s="118">
        <f t="shared" si="2"/>
        <v>83.330000000000041</v>
      </c>
      <c r="G17" s="112">
        <f t="shared" si="3"/>
        <v>46.473352518254217</v>
      </c>
      <c r="H17" s="21">
        <f t="shared" si="4"/>
        <v>30.011274884657162</v>
      </c>
      <c r="I17" s="22">
        <f t="shared" si="5"/>
        <v>2.6820224276909976</v>
      </c>
      <c r="J17" s="22">
        <f t="shared" si="0"/>
        <v>1.8795285487177742</v>
      </c>
      <c r="K17" s="22">
        <f t="shared" si="1"/>
        <v>2.2838216206798938</v>
      </c>
    </row>
    <row r="18" spans="1:11" x14ac:dyDescent="0.3">
      <c r="A18" s="18"/>
      <c r="B18" s="9">
        <v>210</v>
      </c>
      <c r="C18" s="9" t="s">
        <v>16</v>
      </c>
      <c r="D18" s="19">
        <v>13967.1</v>
      </c>
      <c r="E18" s="19">
        <v>11954.25</v>
      </c>
      <c r="F18" s="118">
        <f t="shared" si="2"/>
        <v>2012.8500000000004</v>
      </c>
      <c r="G18" s="112">
        <f t="shared" si="3"/>
        <v>1122.571554258586</v>
      </c>
      <c r="H18" s="21">
        <f t="shared" si="4"/>
        <v>724.92733291230229</v>
      </c>
      <c r="I18" s="22">
        <f t="shared" si="5"/>
        <v>64.784697510834306</v>
      </c>
      <c r="J18" s="22">
        <f t="shared" si="0"/>
        <v>45.400324484418221</v>
      </c>
      <c r="K18" s="22">
        <f t="shared" si="1"/>
        <v>55.166090833859634</v>
      </c>
    </row>
    <row r="19" spans="1:11" x14ac:dyDescent="0.3">
      <c r="A19" s="18"/>
      <c r="B19" s="9">
        <v>220</v>
      </c>
      <c r="C19" s="9" t="s">
        <v>17</v>
      </c>
      <c r="D19" s="19">
        <v>7398.45</v>
      </c>
      <c r="E19" s="19">
        <v>6343.71</v>
      </c>
      <c r="F19" s="118">
        <f t="shared" si="2"/>
        <v>1054.7399999999998</v>
      </c>
      <c r="G19" s="112">
        <f t="shared" si="3"/>
        <v>588.23117526825172</v>
      </c>
      <c r="H19" s="21">
        <f t="shared" si="4"/>
        <v>379.86429943409661</v>
      </c>
      <c r="I19" s="22">
        <f t="shared" si="5"/>
        <v>33.947393920350422</v>
      </c>
      <c r="J19" s="22">
        <f t="shared" si="0"/>
        <v>23.789918894450782</v>
      </c>
      <c r="K19" s="22">
        <f t="shared" si="1"/>
        <v>28.90721248285023</v>
      </c>
    </row>
    <row r="20" spans="1:11" x14ac:dyDescent="0.3">
      <c r="A20" s="18"/>
      <c r="B20" s="9">
        <v>230</v>
      </c>
      <c r="C20" s="9" t="s">
        <v>18</v>
      </c>
      <c r="D20" s="19">
        <v>17262.22</v>
      </c>
      <c r="E20" s="19">
        <v>14807.19</v>
      </c>
      <c r="F20" s="118">
        <f t="shared" si="2"/>
        <v>2455.0300000000007</v>
      </c>
      <c r="G20" s="112">
        <f t="shared" si="3"/>
        <v>1369.1764626531815</v>
      </c>
      <c r="H20" s="21">
        <f t="shared" si="4"/>
        <v>884.17832929412998</v>
      </c>
      <c r="I20" s="22">
        <f t="shared" si="5"/>
        <v>79.016506908127056</v>
      </c>
      <c r="J20" s="22">
        <f t="shared" si="0"/>
        <v>55.373802627608256</v>
      </c>
      <c r="K20" s="22">
        <f t="shared" si="1"/>
        <v>67.284898516953788</v>
      </c>
    </row>
    <row r="21" spans="1:11" x14ac:dyDescent="0.3">
      <c r="A21" s="18"/>
      <c r="B21" s="9">
        <v>260</v>
      </c>
      <c r="C21" s="9" t="s">
        <v>36</v>
      </c>
      <c r="D21" s="19">
        <v>583.16999999999996</v>
      </c>
      <c r="E21" s="19">
        <v>499.88</v>
      </c>
      <c r="F21" s="118">
        <f t="shared" si="2"/>
        <v>83.289999999999964</v>
      </c>
      <c r="G21" s="112">
        <f t="shared" si="3"/>
        <v>46.451044416721352</v>
      </c>
      <c r="H21" s="21">
        <f t="shared" si="4"/>
        <v>29.996868896472971</v>
      </c>
      <c r="I21" s="22">
        <f t="shared" si="5"/>
        <v>2.6807350054288128</v>
      </c>
      <c r="J21" s="22">
        <f t="shared" si="0"/>
        <v>1.8786263389259961</v>
      </c>
      <c r="K21" s="22">
        <f t="shared" si="1"/>
        <v>2.2827253424508362</v>
      </c>
    </row>
    <row r="22" spans="1:11" x14ac:dyDescent="0.3">
      <c r="A22" s="18"/>
      <c r="B22" s="9">
        <v>290</v>
      </c>
      <c r="C22" s="9" t="s">
        <v>19</v>
      </c>
      <c r="D22" s="19">
        <v>658.51</v>
      </c>
      <c r="E22" s="19">
        <v>563.97</v>
      </c>
      <c r="F22" s="118">
        <f t="shared" si="2"/>
        <v>94.539999999999964</v>
      </c>
      <c r="G22" s="112">
        <f t="shared" si="3"/>
        <v>52.725197972827907</v>
      </c>
      <c r="H22" s="21">
        <f t="shared" si="4"/>
        <v>34.048553073268756</v>
      </c>
      <c r="I22" s="22">
        <f t="shared" si="5"/>
        <v>3.0428225166675467</v>
      </c>
      <c r="J22" s="22">
        <f t="shared" si="0"/>
        <v>2.1323728428630528</v>
      </c>
      <c r="K22" s="22">
        <f t="shared" si="1"/>
        <v>2.5910535943726987</v>
      </c>
    </row>
    <row r="23" spans="1:11" x14ac:dyDescent="0.3">
      <c r="A23" s="18"/>
      <c r="B23" s="9">
        <v>300</v>
      </c>
      <c r="C23" s="9" t="s">
        <v>20</v>
      </c>
      <c r="D23" s="19">
        <v>7645</v>
      </c>
      <c r="E23" s="19">
        <v>7645</v>
      </c>
      <c r="F23" s="118">
        <f t="shared" si="2"/>
        <v>0</v>
      </c>
      <c r="G23" s="112">
        <f t="shared" si="3"/>
        <v>0</v>
      </c>
      <c r="H23" s="21">
        <f t="shared" si="4"/>
        <v>0</v>
      </c>
      <c r="I23" s="22">
        <f t="shared" si="5"/>
        <v>0</v>
      </c>
      <c r="J23" s="22">
        <f t="shared" si="0"/>
        <v>0</v>
      </c>
      <c r="K23" s="22">
        <f t="shared" si="1"/>
        <v>0</v>
      </c>
    </row>
    <row r="24" spans="1:11" x14ac:dyDescent="0.3">
      <c r="A24" s="18"/>
      <c r="B24" s="9">
        <v>532</v>
      </c>
      <c r="C24" s="9" t="s">
        <v>110</v>
      </c>
      <c r="D24" s="19">
        <v>40637.19</v>
      </c>
      <c r="E24" s="19">
        <v>34523</v>
      </c>
      <c r="F24" s="118">
        <f t="shared" si="2"/>
        <v>6114.1900000000023</v>
      </c>
      <c r="G24" s="112">
        <f t="shared" si="3"/>
        <v>3409.8992827743277</v>
      </c>
      <c r="H24" s="21">
        <f t="shared" si="4"/>
        <v>2202.023722393159</v>
      </c>
      <c r="I24" s="22">
        <f t="shared" si="5"/>
        <v>196.78860803028942</v>
      </c>
      <c r="J24" s="22">
        <f t="shared" si="0"/>
        <v>137.90705216950349</v>
      </c>
      <c r="K24" s="22">
        <f t="shared" si="1"/>
        <v>167.57133463272291</v>
      </c>
    </row>
    <row r="25" spans="1:11" x14ac:dyDescent="0.3">
      <c r="A25" s="18"/>
      <c r="B25" s="9">
        <v>595</v>
      </c>
      <c r="C25" s="9" t="s">
        <v>111</v>
      </c>
      <c r="D25" s="19">
        <v>0</v>
      </c>
      <c r="E25" s="19">
        <v>0</v>
      </c>
      <c r="F25" s="118">
        <f t="shared" si="2"/>
        <v>0</v>
      </c>
      <c r="G25" s="112">
        <f t="shared" si="3"/>
        <v>0</v>
      </c>
      <c r="H25" s="21">
        <f t="shared" si="4"/>
        <v>0</v>
      </c>
      <c r="I25" s="22">
        <f t="shared" si="5"/>
        <v>0</v>
      </c>
      <c r="J25" s="22">
        <f t="shared" si="0"/>
        <v>0</v>
      </c>
      <c r="K25" s="22">
        <f t="shared" si="1"/>
        <v>0</v>
      </c>
    </row>
    <row r="26" spans="1:11" x14ac:dyDescent="0.3">
      <c r="A26" s="18"/>
      <c r="B26" s="9">
        <v>610</v>
      </c>
      <c r="C26" s="9" t="s">
        <v>21</v>
      </c>
      <c r="D26" s="19">
        <v>1920.5</v>
      </c>
      <c r="E26" s="19">
        <v>0</v>
      </c>
      <c r="F26" s="118">
        <f t="shared" si="2"/>
        <v>1920.5</v>
      </c>
      <c r="G26" s="112">
        <f t="shared" si="3"/>
        <v>1071.06772484468</v>
      </c>
      <c r="H26" s="21">
        <f t="shared" si="4"/>
        <v>691.66750769211626</v>
      </c>
      <c r="I26" s="22">
        <f t="shared" si="5"/>
        <v>61.812361363021218</v>
      </c>
      <c r="J26" s="22">
        <f t="shared" si="0"/>
        <v>43.317347627654904</v>
      </c>
      <c r="K26" s="22">
        <f t="shared" si="1"/>
        <v>52.63505847252771</v>
      </c>
    </row>
    <row r="27" spans="1:11" x14ac:dyDescent="0.3">
      <c r="A27" s="18"/>
      <c r="B27" s="9">
        <v>612</v>
      </c>
      <c r="C27" s="9" t="s">
        <v>112</v>
      </c>
      <c r="D27" s="19">
        <v>0</v>
      </c>
      <c r="E27" s="19">
        <v>0</v>
      </c>
      <c r="F27" s="118">
        <f t="shared" si="2"/>
        <v>0</v>
      </c>
      <c r="G27" s="112">
        <f t="shared" si="3"/>
        <v>0</v>
      </c>
      <c r="H27" s="21">
        <f t="shared" si="4"/>
        <v>0</v>
      </c>
      <c r="I27" s="22">
        <f t="shared" si="5"/>
        <v>0</v>
      </c>
      <c r="J27" s="22">
        <f t="shared" si="0"/>
        <v>0</v>
      </c>
      <c r="K27" s="22">
        <f t="shared" si="1"/>
        <v>0</v>
      </c>
    </row>
    <row r="28" spans="1:11" x14ac:dyDescent="0.3">
      <c r="A28" s="18"/>
      <c r="B28" s="9">
        <v>615</v>
      </c>
      <c r="C28" s="9" t="s">
        <v>113</v>
      </c>
      <c r="D28" s="19">
        <v>0</v>
      </c>
      <c r="E28" s="19">
        <v>0</v>
      </c>
      <c r="F28" s="118">
        <f t="shared" si="2"/>
        <v>0</v>
      </c>
      <c r="G28" s="112">
        <f t="shared" si="3"/>
        <v>0</v>
      </c>
      <c r="H28" s="21">
        <f t="shared" si="4"/>
        <v>0</v>
      </c>
      <c r="I28" s="22">
        <f t="shared" si="5"/>
        <v>0</v>
      </c>
      <c r="J28" s="22">
        <f t="shared" si="0"/>
        <v>0</v>
      </c>
      <c r="K28" s="22">
        <f t="shared" si="1"/>
        <v>0</v>
      </c>
    </row>
    <row r="29" spans="1:11" x14ac:dyDescent="0.3">
      <c r="A29" s="18"/>
      <c r="B29" s="9">
        <v>616</v>
      </c>
      <c r="C29" s="9" t="s">
        <v>114</v>
      </c>
      <c r="D29" s="19">
        <v>17443.64</v>
      </c>
      <c r="E29" s="19">
        <v>17443.64</v>
      </c>
      <c r="F29" s="118">
        <f t="shared" si="2"/>
        <v>0</v>
      </c>
      <c r="G29" s="112">
        <f t="shared" si="3"/>
        <v>0</v>
      </c>
      <c r="H29" s="21">
        <f t="shared" si="4"/>
        <v>0</v>
      </c>
      <c r="I29" s="22">
        <f t="shared" si="5"/>
        <v>0</v>
      </c>
      <c r="J29" s="22">
        <f t="shared" si="0"/>
        <v>0</v>
      </c>
      <c r="K29" s="22">
        <f t="shared" si="1"/>
        <v>0</v>
      </c>
    </row>
    <row r="30" spans="1:11" x14ac:dyDescent="0.3">
      <c r="A30" s="18"/>
      <c r="B30" s="9">
        <v>642</v>
      </c>
      <c r="C30" s="9" t="s">
        <v>22</v>
      </c>
      <c r="D30" s="19">
        <v>7237.74</v>
      </c>
      <c r="E30" s="19">
        <v>0</v>
      </c>
      <c r="F30" s="118">
        <f t="shared" si="2"/>
        <v>7237.74</v>
      </c>
      <c r="G30" s="112">
        <f t="shared" si="3"/>
        <v>4036.5059697044171</v>
      </c>
      <c r="H30" s="20">
        <f t="shared" si="4"/>
        <v>2606.6699230010609</v>
      </c>
      <c r="I30" s="20">
        <f t="shared" si="5"/>
        <v>232.95069009715866</v>
      </c>
      <c r="J30" s="20">
        <f t="shared" si="0"/>
        <v>163.24899745825724</v>
      </c>
      <c r="K30" s="20">
        <f t="shared" si="1"/>
        <v>198.36441973910581</v>
      </c>
    </row>
    <row r="31" spans="1:11" x14ac:dyDescent="0.3">
      <c r="A31" s="18"/>
      <c r="B31" s="9"/>
      <c r="C31" s="54" t="s">
        <v>118</v>
      </c>
      <c r="D31" s="53">
        <f t="shared" ref="D31:G31" si="6">SUM(D15:D30)</f>
        <v>217780.98000000004</v>
      </c>
      <c r="E31" s="53">
        <f t="shared" si="6"/>
        <v>182091.05000000005</v>
      </c>
      <c r="F31" s="120">
        <f t="shared" si="6"/>
        <v>35689.93</v>
      </c>
      <c r="G31" s="113">
        <f t="shared" si="6"/>
        <v>19904.364553483931</v>
      </c>
      <c r="H31" s="53">
        <f>SUM(H15:H30)</f>
        <v>12853.717746839935</v>
      </c>
      <c r="I31" s="53">
        <f>SUM(I15:I30)</f>
        <v>1148.7002604430786</v>
      </c>
      <c r="J31" s="53">
        <f>SUM(J15:J30)</f>
        <v>804.99510784518088</v>
      </c>
      <c r="K31" s="53">
        <f>SUM(K15:K30)</f>
        <v>978.1523313878788</v>
      </c>
    </row>
    <row r="32" spans="1:11" x14ac:dyDescent="0.3">
      <c r="A32" s="13"/>
      <c r="B32" s="9"/>
      <c r="C32" s="9"/>
      <c r="D32" s="11"/>
      <c r="E32" s="20"/>
      <c r="F32" s="119"/>
      <c r="G32" s="114"/>
      <c r="H32" s="21"/>
      <c r="I32" s="22"/>
      <c r="J32" s="22"/>
      <c r="K32" s="22"/>
    </row>
    <row r="33" spans="1:11" ht="33" x14ac:dyDescent="0.3">
      <c r="A33" s="51" t="s">
        <v>35</v>
      </c>
      <c r="B33" s="9">
        <v>177</v>
      </c>
      <c r="C33" s="4" t="s">
        <v>115</v>
      </c>
      <c r="D33" s="19">
        <v>13663.02</v>
      </c>
      <c r="E33" s="19">
        <v>11711.16</v>
      </c>
      <c r="F33" s="118">
        <f t="shared" ref="F33:F40" si="7">D33-E33</f>
        <v>1951.8600000000006</v>
      </c>
      <c r="G33" s="112">
        <f t="shared" ref="G33:G40" si="8">F33*$E$4</f>
        <v>1088.5572764464137</v>
      </c>
      <c r="H33" s="21">
        <f t="shared" ref="H33:H40" si="9">F33*$E$7</f>
        <v>702.96180242850016</v>
      </c>
      <c r="I33" s="22">
        <f t="shared" ref="I33:I40" si="10">F33*$E$8</f>
        <v>62.821700416572057</v>
      </c>
      <c r="J33" s="22">
        <f t="shared" ref="J33:J40" si="11">F33*$E$9</f>
        <v>44.024680104407466</v>
      </c>
      <c r="K33" s="22">
        <f t="shared" ref="K33:K40" si="12">F33*$E$10</f>
        <v>53.49454060410725</v>
      </c>
    </row>
    <row r="34" spans="1:11" x14ac:dyDescent="0.3">
      <c r="A34" s="18"/>
      <c r="B34" s="9">
        <v>190</v>
      </c>
      <c r="C34" s="4" t="s">
        <v>116</v>
      </c>
      <c r="D34" s="19">
        <v>0</v>
      </c>
      <c r="E34" s="19">
        <v>0</v>
      </c>
      <c r="F34" s="118">
        <f t="shared" si="7"/>
        <v>0</v>
      </c>
      <c r="G34" s="112">
        <f t="shared" si="8"/>
        <v>0</v>
      </c>
      <c r="H34" s="21">
        <f t="shared" si="9"/>
        <v>0</v>
      </c>
      <c r="I34" s="22">
        <f t="shared" si="10"/>
        <v>0</v>
      </c>
      <c r="J34" s="22">
        <f t="shared" si="11"/>
        <v>0</v>
      </c>
      <c r="K34" s="22">
        <f t="shared" si="12"/>
        <v>0</v>
      </c>
    </row>
    <row r="35" spans="1:11" x14ac:dyDescent="0.3">
      <c r="A35" s="18"/>
      <c r="B35" s="9">
        <v>210</v>
      </c>
      <c r="C35" s="9" t="s">
        <v>16</v>
      </c>
      <c r="D35" s="19">
        <v>6121</v>
      </c>
      <c r="E35" s="19">
        <v>5176</v>
      </c>
      <c r="F35" s="118">
        <f t="shared" si="7"/>
        <v>945</v>
      </c>
      <c r="G35" s="112">
        <f t="shared" si="8"/>
        <v>527.0288987129511</v>
      </c>
      <c r="H35" s="21">
        <f t="shared" si="9"/>
        <v>340.34147085084606</v>
      </c>
      <c r="I35" s="22">
        <f t="shared" si="10"/>
        <v>30.415350944053657</v>
      </c>
      <c r="J35" s="22">
        <f t="shared" si="11"/>
        <v>21.314706330712777</v>
      </c>
      <c r="K35" s="22">
        <f t="shared" si="12"/>
        <v>25.899573161436443</v>
      </c>
    </row>
    <row r="36" spans="1:11" x14ac:dyDescent="0.3">
      <c r="A36" s="18"/>
      <c r="B36" s="9">
        <v>220</v>
      </c>
      <c r="C36" s="9" t="s">
        <v>17</v>
      </c>
      <c r="D36" s="19">
        <v>997.91</v>
      </c>
      <c r="E36" s="19">
        <v>854.14</v>
      </c>
      <c r="F36" s="118">
        <f t="shared" si="7"/>
        <v>143.76999999999998</v>
      </c>
      <c r="G36" s="112">
        <f t="shared" si="8"/>
        <v>80.180893934350223</v>
      </c>
      <c r="H36" s="21">
        <f t="shared" si="9"/>
        <v>51.778723030927125</v>
      </c>
      <c r="I36" s="22">
        <f t="shared" si="10"/>
        <v>4.6273174658482477</v>
      </c>
      <c r="J36" s="22">
        <f t="shared" si="11"/>
        <v>3.2427675440916142</v>
      </c>
      <c r="K36" s="22">
        <f t="shared" si="12"/>
        <v>3.940298024782769</v>
      </c>
    </row>
    <row r="37" spans="1:11" x14ac:dyDescent="0.3">
      <c r="A37" s="18"/>
      <c r="B37" s="9">
        <v>230</v>
      </c>
      <c r="C37" s="9" t="s">
        <v>18</v>
      </c>
      <c r="D37" s="19">
        <v>2296.77</v>
      </c>
      <c r="E37" s="19">
        <v>1968.66</v>
      </c>
      <c r="F37" s="118">
        <f t="shared" si="7"/>
        <v>328.1099999999999</v>
      </c>
      <c r="G37" s="112">
        <f t="shared" si="8"/>
        <v>182.98777984836647</v>
      </c>
      <c r="H37" s="21">
        <f t="shared" si="9"/>
        <v>118.16871957764134</v>
      </c>
      <c r="I37" s="22">
        <f t="shared" si="10"/>
        <v>10.560402961114754</v>
      </c>
      <c r="J37" s="22">
        <f t="shared" si="11"/>
        <v>7.4006013694922403</v>
      </c>
      <c r="K37" s="22">
        <f t="shared" si="12"/>
        <v>8.992496243385089</v>
      </c>
    </row>
    <row r="38" spans="1:11" x14ac:dyDescent="0.3">
      <c r="A38" s="18"/>
      <c r="B38" s="9">
        <v>260</v>
      </c>
      <c r="C38" s="9" t="s">
        <v>36</v>
      </c>
      <c r="D38" s="19">
        <v>77.63</v>
      </c>
      <c r="E38" s="19">
        <v>66.58</v>
      </c>
      <c r="F38" s="118">
        <f t="shared" si="7"/>
        <v>11.049999999999997</v>
      </c>
      <c r="G38" s="112">
        <f t="shared" si="8"/>
        <v>6.1626130484424424</v>
      </c>
      <c r="H38" s="21">
        <f t="shared" si="9"/>
        <v>3.9796542358749716</v>
      </c>
      <c r="I38" s="22">
        <f t="shared" si="10"/>
        <v>0.3556503999278231</v>
      </c>
      <c r="J38" s="22">
        <f t="shared" si="11"/>
        <v>0.24923545497817579</v>
      </c>
      <c r="K38" s="22">
        <f t="shared" si="12"/>
        <v>0.30284686077658479</v>
      </c>
    </row>
    <row r="39" spans="1:11" x14ac:dyDescent="0.3">
      <c r="A39" s="18"/>
      <c r="B39" s="9">
        <v>290</v>
      </c>
      <c r="C39" s="9" t="s">
        <v>19</v>
      </c>
      <c r="D39" s="19">
        <v>247.17</v>
      </c>
      <c r="E39" s="19">
        <v>211.86</v>
      </c>
      <c r="F39" s="118">
        <f t="shared" si="7"/>
        <v>35.309999999999974</v>
      </c>
      <c r="G39" s="112">
        <f t="shared" si="8"/>
        <v>19.692476628099776</v>
      </c>
      <c r="H39" s="21">
        <f t="shared" si="9"/>
        <v>12.7168860695697</v>
      </c>
      <c r="I39" s="22">
        <f t="shared" si="10"/>
        <v>1.1364720019413057</v>
      </c>
      <c r="J39" s="22">
        <f t="shared" si="11"/>
        <v>0.79642569369044192</v>
      </c>
      <c r="K39" s="22">
        <f t="shared" si="12"/>
        <v>0.96773960669875148</v>
      </c>
    </row>
    <row r="40" spans="1:11" x14ac:dyDescent="0.3">
      <c r="A40" s="18"/>
      <c r="B40" s="9">
        <v>532</v>
      </c>
      <c r="C40" s="9" t="s">
        <v>110</v>
      </c>
      <c r="D40" s="19">
        <v>350</v>
      </c>
      <c r="E40" s="19">
        <v>350</v>
      </c>
      <c r="F40" s="118">
        <f t="shared" si="7"/>
        <v>0</v>
      </c>
      <c r="G40" s="112">
        <f t="shared" si="8"/>
        <v>0</v>
      </c>
      <c r="H40" s="21">
        <f t="shared" si="9"/>
        <v>0</v>
      </c>
      <c r="I40" s="22">
        <f t="shared" si="10"/>
        <v>0</v>
      </c>
      <c r="J40" s="22">
        <f t="shared" si="11"/>
        <v>0</v>
      </c>
      <c r="K40" s="22">
        <f t="shared" si="12"/>
        <v>0</v>
      </c>
    </row>
    <row r="41" spans="1:11" x14ac:dyDescent="0.3">
      <c r="A41" s="18"/>
      <c r="B41" s="9"/>
      <c r="C41" s="54" t="s">
        <v>119</v>
      </c>
      <c r="D41" s="53">
        <f t="shared" ref="D41:K41" si="13">SUM(D33:D40)</f>
        <v>23753.5</v>
      </c>
      <c r="E41" s="53">
        <f t="shared" si="13"/>
        <v>20338.400000000001</v>
      </c>
      <c r="F41" s="120">
        <f t="shared" si="13"/>
        <v>3415.1000000000008</v>
      </c>
      <c r="G41" s="113">
        <f t="shared" si="13"/>
        <v>1904.6099386186236</v>
      </c>
      <c r="H41" s="53">
        <f>SUM(H33:H40)</f>
        <v>1229.9472561933592</v>
      </c>
      <c r="I41" s="53">
        <f t="shared" si="13"/>
        <v>109.91689418945785</v>
      </c>
      <c r="J41" s="53">
        <f t="shared" si="13"/>
        <v>77.028416497372717</v>
      </c>
      <c r="K41" s="53">
        <f t="shared" si="13"/>
        <v>93.597494501186887</v>
      </c>
    </row>
    <row r="42" spans="1:11" x14ac:dyDescent="0.3">
      <c r="A42" s="13"/>
      <c r="B42" s="9"/>
      <c r="C42" s="9"/>
      <c r="D42" s="11"/>
      <c r="E42" s="20"/>
      <c r="F42" s="119"/>
      <c r="G42" s="114"/>
      <c r="H42" s="21"/>
      <c r="I42" s="22"/>
      <c r="J42" s="22"/>
      <c r="K42" s="22"/>
    </row>
    <row r="43" spans="1:11" ht="33" x14ac:dyDescent="0.3">
      <c r="A43" s="51" t="s">
        <v>131</v>
      </c>
      <c r="B43" s="9">
        <v>113</v>
      </c>
      <c r="C43" s="9" t="s">
        <v>13</v>
      </c>
      <c r="D43" s="19">
        <v>0</v>
      </c>
      <c r="E43" s="20">
        <v>0</v>
      </c>
      <c r="F43" s="118">
        <f t="shared" ref="F43:F59" si="14">D43-E43</f>
        <v>0</v>
      </c>
      <c r="G43" s="112">
        <f t="shared" ref="G43:G59" si="15">F43*$E$4</f>
        <v>0</v>
      </c>
      <c r="H43" s="21">
        <f t="shared" ref="H43:H59" si="16">F43*$E$7</f>
        <v>0</v>
      </c>
      <c r="I43" s="22">
        <f t="shared" ref="I43:I59" si="17">F43*$E$8</f>
        <v>0</v>
      </c>
      <c r="J43" s="22">
        <f t="shared" ref="J43:J59" si="18">F43*$E$9</f>
        <v>0</v>
      </c>
      <c r="K43" s="22">
        <f t="shared" ref="K43:K59" si="19">F43*$E$10</f>
        <v>0</v>
      </c>
    </row>
    <row r="44" spans="1:11" x14ac:dyDescent="0.3">
      <c r="A44" s="18"/>
      <c r="B44" s="9">
        <v>114</v>
      </c>
      <c r="C44" s="9" t="s">
        <v>14</v>
      </c>
      <c r="D44" s="19">
        <v>0</v>
      </c>
      <c r="E44" s="20">
        <v>0</v>
      </c>
      <c r="F44" s="118">
        <f t="shared" si="14"/>
        <v>0</v>
      </c>
      <c r="G44" s="112">
        <f t="shared" si="15"/>
        <v>0</v>
      </c>
      <c r="H44" s="20">
        <f t="shared" si="16"/>
        <v>0</v>
      </c>
      <c r="I44" s="20">
        <f t="shared" si="17"/>
        <v>0</v>
      </c>
      <c r="J44" s="20">
        <f t="shared" si="18"/>
        <v>0</v>
      </c>
      <c r="K44" s="20">
        <f t="shared" si="19"/>
        <v>0</v>
      </c>
    </row>
    <row r="45" spans="1:11" x14ac:dyDescent="0.3">
      <c r="A45" s="18"/>
      <c r="B45" s="9">
        <v>116</v>
      </c>
      <c r="C45" s="9" t="s">
        <v>23</v>
      </c>
      <c r="D45" s="19">
        <v>0</v>
      </c>
      <c r="E45" s="20">
        <v>0</v>
      </c>
      <c r="F45" s="118">
        <f t="shared" si="14"/>
        <v>0</v>
      </c>
      <c r="G45" s="112">
        <f t="shared" si="15"/>
        <v>0</v>
      </c>
      <c r="H45" s="21">
        <f t="shared" si="16"/>
        <v>0</v>
      </c>
      <c r="I45" s="22">
        <f t="shared" si="17"/>
        <v>0</v>
      </c>
      <c r="J45" s="22">
        <f t="shared" si="18"/>
        <v>0</v>
      </c>
      <c r="K45" s="22">
        <f t="shared" si="19"/>
        <v>0</v>
      </c>
    </row>
    <row r="46" spans="1:11" x14ac:dyDescent="0.3">
      <c r="A46" s="18"/>
      <c r="B46" s="9">
        <v>161</v>
      </c>
      <c r="C46" s="9" t="s">
        <v>15</v>
      </c>
      <c r="D46" s="19">
        <v>8965.4599999999991</v>
      </c>
      <c r="E46" s="19">
        <v>7684.68</v>
      </c>
      <c r="F46" s="118">
        <f t="shared" si="14"/>
        <v>1280.7799999999988</v>
      </c>
      <c r="G46" s="112">
        <f t="shared" si="15"/>
        <v>714.29425703023583</v>
      </c>
      <c r="H46" s="21">
        <f t="shared" si="16"/>
        <v>461.27253866280023</v>
      </c>
      <c r="I46" s="22">
        <f t="shared" si="17"/>
        <v>41.222617123941809</v>
      </c>
      <c r="J46" s="22">
        <f t="shared" si="18"/>
        <v>28.88830642777808</v>
      </c>
      <c r="K46" s="22">
        <f t="shared" si="19"/>
        <v>35.102280755242894</v>
      </c>
    </row>
    <row r="47" spans="1:11" x14ac:dyDescent="0.3">
      <c r="A47" s="18"/>
      <c r="B47" s="9">
        <v>191</v>
      </c>
      <c r="C47" s="9" t="s">
        <v>117</v>
      </c>
      <c r="D47" s="19">
        <v>52560.55</v>
      </c>
      <c r="E47" s="19">
        <v>45051.9</v>
      </c>
      <c r="F47" s="118">
        <f t="shared" si="14"/>
        <v>7508.6500000000015</v>
      </c>
      <c r="G47" s="112">
        <f t="shared" si="15"/>
        <v>4187.5931643608474</v>
      </c>
      <c r="H47" s="21">
        <f t="shared" si="16"/>
        <v>2704.2380794753503</v>
      </c>
      <c r="I47" s="22">
        <f t="shared" si="17"/>
        <v>241.67007922335296</v>
      </c>
      <c r="J47" s="22">
        <f t="shared" si="18"/>
        <v>169.35943882550956</v>
      </c>
      <c r="K47" s="22">
        <f t="shared" si="19"/>
        <v>205.78923811494155</v>
      </c>
    </row>
    <row r="48" spans="1:11" x14ac:dyDescent="0.3">
      <c r="A48" s="18"/>
      <c r="B48" s="9">
        <v>210</v>
      </c>
      <c r="C48" s="9" t="s">
        <v>16</v>
      </c>
      <c r="D48" s="19">
        <v>7385.95</v>
      </c>
      <c r="E48" s="19">
        <v>6322.83</v>
      </c>
      <c r="F48" s="118">
        <f t="shared" si="14"/>
        <v>1063.1199999999999</v>
      </c>
      <c r="G48" s="112">
        <f t="shared" si="15"/>
        <v>592.90472253937833</v>
      </c>
      <c r="H48" s="21">
        <f t="shared" si="16"/>
        <v>382.88235395867878</v>
      </c>
      <c r="I48" s="22">
        <f t="shared" si="17"/>
        <v>34.217108884277586</v>
      </c>
      <c r="J48" s="22">
        <f t="shared" si="18"/>
        <v>23.978931845827898</v>
      </c>
      <c r="K48" s="22">
        <f t="shared" si="19"/>
        <v>29.136882771837364</v>
      </c>
    </row>
    <row r="49" spans="1:11" x14ac:dyDescent="0.3">
      <c r="A49" s="18"/>
      <c r="B49" s="9">
        <v>220</v>
      </c>
      <c r="C49" s="9" t="s">
        <v>17</v>
      </c>
      <c r="D49" s="19">
        <v>4425.76</v>
      </c>
      <c r="E49" s="19">
        <v>3795.11</v>
      </c>
      <c r="F49" s="118">
        <f t="shared" si="14"/>
        <v>630.65000000000009</v>
      </c>
      <c r="G49" s="112">
        <f t="shared" si="15"/>
        <v>351.71510579187583</v>
      </c>
      <c r="H49" s="20">
        <f t="shared" si="16"/>
        <v>227.12841120855674</v>
      </c>
      <c r="I49" s="20">
        <f t="shared" si="17"/>
        <v>20.297821241129569</v>
      </c>
      <c r="J49" s="20">
        <f t="shared" si="18"/>
        <v>14.22446512959155</v>
      </c>
      <c r="K49" s="20">
        <f t="shared" si="19"/>
        <v>17.284196628846448</v>
      </c>
    </row>
    <row r="50" spans="1:11" x14ac:dyDescent="0.3">
      <c r="A50" s="18"/>
      <c r="B50" s="9">
        <v>230</v>
      </c>
      <c r="C50" s="9" t="s">
        <v>18</v>
      </c>
      <c r="D50" s="19">
        <v>10342.51</v>
      </c>
      <c r="E50" s="19">
        <v>8865.01</v>
      </c>
      <c r="F50" s="118">
        <f t="shared" si="14"/>
        <v>1477.5</v>
      </c>
      <c r="G50" s="112">
        <f t="shared" si="15"/>
        <v>824.00550036866161</v>
      </c>
      <c r="H50" s="20">
        <f t="shared" si="16"/>
        <v>532.12118855251333</v>
      </c>
      <c r="I50" s="20">
        <f t="shared" si="17"/>
        <v>47.554159809353735</v>
      </c>
      <c r="J50" s="20">
        <f t="shared" si="18"/>
        <v>33.325374183733466</v>
      </c>
      <c r="K50" s="20">
        <f t="shared" si="19"/>
        <v>40.493777085737932</v>
      </c>
    </row>
    <row r="51" spans="1:11" x14ac:dyDescent="0.3">
      <c r="A51" s="18"/>
      <c r="B51" s="9">
        <v>260</v>
      </c>
      <c r="C51" s="9" t="s">
        <v>36</v>
      </c>
      <c r="D51" s="19">
        <v>349.46</v>
      </c>
      <c r="E51" s="19">
        <v>299.70999999999998</v>
      </c>
      <c r="F51" s="118">
        <f t="shared" si="14"/>
        <v>49.75</v>
      </c>
      <c r="G51" s="112">
        <f t="shared" si="15"/>
        <v>27.745701281449012</v>
      </c>
      <c r="H51" s="20">
        <f t="shared" si="16"/>
        <v>17.917447804052479</v>
      </c>
      <c r="I51" s="20">
        <f t="shared" si="17"/>
        <v>1.6012314385890682</v>
      </c>
      <c r="J51" s="20">
        <f t="shared" si="18"/>
        <v>1.1221234285216515</v>
      </c>
      <c r="K51" s="20">
        <f t="shared" si="19"/>
        <v>1.3634960473877915</v>
      </c>
    </row>
    <row r="52" spans="1:11" x14ac:dyDescent="0.3">
      <c r="A52" s="18"/>
      <c r="B52" s="9">
        <v>290</v>
      </c>
      <c r="C52" s="9" t="s">
        <v>19</v>
      </c>
      <c r="D52" s="19">
        <v>413.29</v>
      </c>
      <c r="E52" s="19">
        <v>353.45</v>
      </c>
      <c r="F52" s="118">
        <f t="shared" si="14"/>
        <v>59.840000000000032</v>
      </c>
      <c r="G52" s="112">
        <f t="shared" si="15"/>
        <v>33.372919893103713</v>
      </c>
      <c r="H52" s="20">
        <f t="shared" si="16"/>
        <v>21.551358323507557</v>
      </c>
      <c r="I52" s="20">
        <f t="shared" si="17"/>
        <v>1.9259837042245205</v>
      </c>
      <c r="J52" s="20">
        <f t="shared" si="18"/>
        <v>1.3497058484971991</v>
      </c>
      <c r="K52" s="20">
        <f t="shared" si="19"/>
        <v>1.640032230667045</v>
      </c>
    </row>
    <row r="53" spans="1:11" x14ac:dyDescent="0.3">
      <c r="A53" s="18"/>
      <c r="B53" s="9">
        <v>300</v>
      </c>
      <c r="C53" s="9" t="s">
        <v>20</v>
      </c>
      <c r="D53" s="19">
        <v>0</v>
      </c>
      <c r="E53" s="19">
        <v>0</v>
      </c>
      <c r="F53" s="118">
        <f t="shared" si="14"/>
        <v>0</v>
      </c>
      <c r="G53" s="112">
        <f t="shared" si="15"/>
        <v>0</v>
      </c>
      <c r="H53" s="20">
        <f t="shared" si="16"/>
        <v>0</v>
      </c>
      <c r="I53" s="20">
        <f t="shared" si="17"/>
        <v>0</v>
      </c>
      <c r="J53" s="20">
        <f t="shared" si="18"/>
        <v>0</v>
      </c>
      <c r="K53" s="20">
        <f t="shared" si="19"/>
        <v>0</v>
      </c>
    </row>
    <row r="54" spans="1:11" x14ac:dyDescent="0.3">
      <c r="A54" s="18"/>
      <c r="B54" s="9">
        <v>532</v>
      </c>
      <c r="C54" s="9" t="s">
        <v>110</v>
      </c>
      <c r="D54" s="19">
        <v>1275</v>
      </c>
      <c r="E54" s="19">
        <v>1275</v>
      </c>
      <c r="F54" s="118">
        <f t="shared" ref="F54" si="20">D54-E54</f>
        <v>0</v>
      </c>
      <c r="G54" s="112">
        <f t="shared" ref="G54" si="21">F54*$E$4</f>
        <v>0</v>
      </c>
      <c r="H54" s="20">
        <f t="shared" ref="H54" si="22">F54*$E$7</f>
        <v>0</v>
      </c>
      <c r="I54" s="20">
        <f t="shared" ref="I54" si="23">F54*$E$8</f>
        <v>0</v>
      </c>
      <c r="J54" s="20">
        <f t="shared" ref="J54" si="24">F54*$E$9</f>
        <v>0</v>
      </c>
      <c r="K54" s="20">
        <f t="shared" ref="K54" si="25">F54*$E$10</f>
        <v>0</v>
      </c>
    </row>
    <row r="55" spans="1:11" x14ac:dyDescent="0.3">
      <c r="A55" s="18"/>
      <c r="B55" s="9">
        <v>580</v>
      </c>
      <c r="C55" s="9" t="s">
        <v>24</v>
      </c>
      <c r="D55" s="19">
        <v>1601.88</v>
      </c>
      <c r="E55" s="19">
        <v>1266.52</v>
      </c>
      <c r="F55" s="118">
        <f t="shared" si="14"/>
        <v>335.36000000000013</v>
      </c>
      <c r="G55" s="112">
        <f t="shared" si="15"/>
        <v>187.03112325119082</v>
      </c>
      <c r="H55" s="20">
        <f t="shared" si="16"/>
        <v>120.77980493602094</v>
      </c>
      <c r="I55" s="20">
        <f t="shared" si="17"/>
        <v>10.793748246135278</v>
      </c>
      <c r="J55" s="20">
        <f t="shared" si="18"/>
        <v>7.5641268942516815</v>
      </c>
      <c r="K55" s="20">
        <f t="shared" si="19"/>
        <v>9.1911966724014054</v>
      </c>
    </row>
    <row r="56" spans="1:11" x14ac:dyDescent="0.3">
      <c r="A56" s="18"/>
      <c r="B56" s="9">
        <v>610</v>
      </c>
      <c r="C56" s="9" t="s">
        <v>21</v>
      </c>
      <c r="D56" s="19">
        <v>18.75</v>
      </c>
      <c r="E56" s="19">
        <v>18.75</v>
      </c>
      <c r="F56" s="118">
        <f t="shared" si="14"/>
        <v>0</v>
      </c>
      <c r="G56" s="112">
        <f t="shared" si="15"/>
        <v>0</v>
      </c>
      <c r="H56" s="20">
        <f t="shared" si="16"/>
        <v>0</v>
      </c>
      <c r="I56" s="20">
        <f t="shared" si="17"/>
        <v>0</v>
      </c>
      <c r="J56" s="20">
        <f t="shared" si="18"/>
        <v>0</v>
      </c>
      <c r="K56" s="20">
        <f t="shared" si="19"/>
        <v>0</v>
      </c>
    </row>
    <row r="57" spans="1:11" x14ac:dyDescent="0.3">
      <c r="A57" s="18"/>
      <c r="B57" s="9">
        <v>616</v>
      </c>
      <c r="C57" s="9" t="s">
        <v>114</v>
      </c>
      <c r="D57" s="19">
        <v>896</v>
      </c>
      <c r="E57" s="19">
        <v>896</v>
      </c>
      <c r="F57" s="118">
        <f t="shared" ref="F57" si="26">D57-E57</f>
        <v>0</v>
      </c>
      <c r="G57" s="112">
        <f t="shared" ref="G57" si="27">F57*$E$4</f>
        <v>0</v>
      </c>
      <c r="H57" s="20">
        <f t="shared" ref="H57" si="28">F57*$E$7</f>
        <v>0</v>
      </c>
      <c r="I57" s="20">
        <f t="shared" ref="I57" si="29">F57*$E$8</f>
        <v>0</v>
      </c>
      <c r="J57" s="20">
        <f t="shared" ref="J57" si="30">F57*$E$9</f>
        <v>0</v>
      </c>
      <c r="K57" s="20">
        <f t="shared" ref="K57" si="31">F57*$E$10</f>
        <v>0</v>
      </c>
    </row>
    <row r="58" spans="1:11" x14ac:dyDescent="0.3">
      <c r="A58" s="18"/>
      <c r="B58" s="9">
        <v>642</v>
      </c>
      <c r="C58" s="9" t="s">
        <v>22</v>
      </c>
      <c r="D58" s="19">
        <v>0</v>
      </c>
      <c r="E58" s="19">
        <v>0</v>
      </c>
      <c r="F58" s="118">
        <f t="shared" si="14"/>
        <v>0</v>
      </c>
      <c r="G58" s="112">
        <f t="shared" si="15"/>
        <v>0</v>
      </c>
      <c r="H58" s="20">
        <f t="shared" si="16"/>
        <v>0</v>
      </c>
      <c r="I58" s="20">
        <f t="shared" si="17"/>
        <v>0</v>
      </c>
      <c r="J58" s="20">
        <f t="shared" si="18"/>
        <v>0</v>
      </c>
      <c r="K58" s="20">
        <f t="shared" si="19"/>
        <v>0</v>
      </c>
    </row>
    <row r="59" spans="1:11" x14ac:dyDescent="0.3">
      <c r="A59" s="18"/>
      <c r="B59" s="9">
        <v>810</v>
      </c>
      <c r="C59" s="9" t="s">
        <v>25</v>
      </c>
      <c r="D59" s="19">
        <v>1132.75</v>
      </c>
      <c r="E59" s="19">
        <v>1132.75</v>
      </c>
      <c r="F59" s="118">
        <f t="shared" si="14"/>
        <v>0</v>
      </c>
      <c r="G59" s="112">
        <f t="shared" si="15"/>
        <v>0</v>
      </c>
      <c r="H59" s="20">
        <f t="shared" si="16"/>
        <v>0</v>
      </c>
      <c r="I59" s="20">
        <f t="shared" si="17"/>
        <v>0</v>
      </c>
      <c r="J59" s="20">
        <f t="shared" si="18"/>
        <v>0</v>
      </c>
      <c r="K59" s="20">
        <f t="shared" si="19"/>
        <v>0</v>
      </c>
    </row>
    <row r="60" spans="1:11" x14ac:dyDescent="0.3">
      <c r="A60" s="18"/>
      <c r="B60" s="9"/>
      <c r="C60" s="54" t="s">
        <v>120</v>
      </c>
      <c r="D60" s="53">
        <f>SUM(D43:D59)</f>
        <v>89367.360000000001</v>
      </c>
      <c r="E60" s="53">
        <f t="shared" ref="E60:K60" si="32">SUM(E43:E59)</f>
        <v>76961.710000000006</v>
      </c>
      <c r="F60" s="120">
        <f t="shared" si="32"/>
        <v>12405.65</v>
      </c>
      <c r="G60" s="113">
        <f t="shared" si="32"/>
        <v>6918.6624945167423</v>
      </c>
      <c r="H60" s="53">
        <f t="shared" si="32"/>
        <v>4467.8911829214803</v>
      </c>
      <c r="I60" s="53">
        <f t="shared" si="32"/>
        <v>399.28274967100452</v>
      </c>
      <c r="J60" s="53">
        <f t="shared" si="32"/>
        <v>279.8124725837111</v>
      </c>
      <c r="K60" s="53">
        <f t="shared" si="32"/>
        <v>340.00110030706247</v>
      </c>
    </row>
    <row r="61" spans="1:11" x14ac:dyDescent="0.3">
      <c r="A61" s="18"/>
      <c r="B61" s="9"/>
      <c r="C61" s="54"/>
      <c r="D61" s="53"/>
      <c r="E61" s="53"/>
      <c r="F61" s="120"/>
      <c r="G61" s="113"/>
      <c r="H61" s="53"/>
      <c r="I61" s="53"/>
      <c r="J61" s="53"/>
      <c r="K61" s="53"/>
    </row>
    <row r="62" spans="1:11" ht="33" x14ac:dyDescent="0.3">
      <c r="A62" s="51" t="s">
        <v>130</v>
      </c>
      <c r="B62" s="9">
        <v>113</v>
      </c>
      <c r="C62" s="9" t="s">
        <v>13</v>
      </c>
      <c r="D62" s="19">
        <v>8375.25</v>
      </c>
      <c r="E62" s="19">
        <v>7242.48</v>
      </c>
      <c r="F62" s="118">
        <f t="shared" ref="F62:F76" si="33">D62-E62</f>
        <v>1132.7700000000004</v>
      </c>
      <c r="G62" s="112">
        <f t="shared" ref="G62:G76" si="34">F62*$E$4</f>
        <v>631.7487043334072</v>
      </c>
      <c r="H62" s="21">
        <f t="shared" ref="H62:H76" si="35">F62*$E$7</f>
        <v>407.96678088435243</v>
      </c>
      <c r="I62" s="22">
        <f t="shared" ref="I62:I76" si="36">F62*$E$8</f>
        <v>36.458832898302305</v>
      </c>
      <c r="J62" s="22">
        <f t="shared" ref="J62:J76" si="37">F62*$E$9</f>
        <v>25.549904645758222</v>
      </c>
      <c r="K62" s="22">
        <f t="shared" ref="K62:K76" si="38">F62*$E$10</f>
        <v>31.045777238180285</v>
      </c>
    </row>
    <row r="63" spans="1:11" x14ac:dyDescent="0.3">
      <c r="A63" s="18"/>
      <c r="B63" s="9">
        <v>114</v>
      </c>
      <c r="C63" s="9" t="s">
        <v>14</v>
      </c>
      <c r="D63" s="19">
        <v>0</v>
      </c>
      <c r="E63" s="19">
        <v>0</v>
      </c>
      <c r="F63" s="118">
        <f t="shared" si="33"/>
        <v>0</v>
      </c>
      <c r="G63" s="112">
        <f t="shared" si="34"/>
        <v>0</v>
      </c>
      <c r="H63" s="20">
        <f t="shared" si="35"/>
        <v>0</v>
      </c>
      <c r="I63" s="20">
        <f t="shared" si="36"/>
        <v>0</v>
      </c>
      <c r="J63" s="20">
        <f t="shared" si="37"/>
        <v>0</v>
      </c>
      <c r="K63" s="20">
        <f t="shared" si="38"/>
        <v>0</v>
      </c>
    </row>
    <row r="64" spans="1:11" x14ac:dyDescent="0.3">
      <c r="A64" s="18"/>
      <c r="B64" s="9">
        <v>116</v>
      </c>
      <c r="C64" s="9" t="s">
        <v>23</v>
      </c>
      <c r="D64" s="19">
        <v>1500</v>
      </c>
      <c r="E64" s="19">
        <v>1500</v>
      </c>
      <c r="F64" s="118">
        <f t="shared" si="33"/>
        <v>0</v>
      </c>
      <c r="G64" s="112">
        <f t="shared" si="34"/>
        <v>0</v>
      </c>
      <c r="H64" s="21">
        <f t="shared" si="35"/>
        <v>0</v>
      </c>
      <c r="I64" s="22">
        <f t="shared" si="36"/>
        <v>0</v>
      </c>
      <c r="J64" s="22">
        <f t="shared" si="37"/>
        <v>0</v>
      </c>
      <c r="K64" s="22">
        <f t="shared" si="38"/>
        <v>0</v>
      </c>
    </row>
    <row r="65" spans="1:11" x14ac:dyDescent="0.3">
      <c r="A65" s="18"/>
      <c r="B65" s="9">
        <v>161</v>
      </c>
      <c r="C65" s="9" t="s">
        <v>15</v>
      </c>
      <c r="D65" s="19">
        <v>0</v>
      </c>
      <c r="E65" s="19">
        <v>0</v>
      </c>
      <c r="F65" s="118">
        <f t="shared" si="33"/>
        <v>0</v>
      </c>
      <c r="G65" s="112">
        <f t="shared" si="34"/>
        <v>0</v>
      </c>
      <c r="H65" s="21">
        <f t="shared" si="35"/>
        <v>0</v>
      </c>
      <c r="I65" s="22">
        <f t="shared" si="36"/>
        <v>0</v>
      </c>
      <c r="J65" s="22">
        <f t="shared" si="37"/>
        <v>0</v>
      </c>
      <c r="K65" s="22">
        <f t="shared" si="38"/>
        <v>0</v>
      </c>
    </row>
    <row r="66" spans="1:11" x14ac:dyDescent="0.3">
      <c r="A66" s="18"/>
      <c r="B66" s="9">
        <v>191</v>
      </c>
      <c r="C66" s="9" t="s">
        <v>117</v>
      </c>
      <c r="D66" s="19">
        <v>0</v>
      </c>
      <c r="E66" s="19">
        <v>0</v>
      </c>
      <c r="F66" s="118">
        <f t="shared" si="33"/>
        <v>0</v>
      </c>
      <c r="G66" s="112">
        <f t="shared" si="34"/>
        <v>0</v>
      </c>
      <c r="H66" s="21">
        <f t="shared" si="35"/>
        <v>0</v>
      </c>
      <c r="I66" s="22">
        <f t="shared" si="36"/>
        <v>0</v>
      </c>
      <c r="J66" s="22">
        <f t="shared" si="37"/>
        <v>0</v>
      </c>
      <c r="K66" s="22">
        <f t="shared" si="38"/>
        <v>0</v>
      </c>
    </row>
    <row r="67" spans="1:11" x14ac:dyDescent="0.3">
      <c r="A67" s="18"/>
      <c r="B67" s="9">
        <v>210</v>
      </c>
      <c r="C67" s="9" t="s">
        <v>16</v>
      </c>
      <c r="D67" s="19">
        <v>0</v>
      </c>
      <c r="E67" s="19">
        <v>0</v>
      </c>
      <c r="F67" s="118">
        <f t="shared" si="33"/>
        <v>0</v>
      </c>
      <c r="G67" s="112">
        <f t="shared" si="34"/>
        <v>0</v>
      </c>
      <c r="H67" s="21">
        <f t="shared" si="35"/>
        <v>0</v>
      </c>
      <c r="I67" s="22">
        <f t="shared" si="36"/>
        <v>0</v>
      </c>
      <c r="J67" s="22">
        <f t="shared" si="37"/>
        <v>0</v>
      </c>
      <c r="K67" s="22">
        <f t="shared" si="38"/>
        <v>0</v>
      </c>
    </row>
    <row r="68" spans="1:11" x14ac:dyDescent="0.3">
      <c r="A68" s="18"/>
      <c r="B68" s="9">
        <v>220</v>
      </c>
      <c r="C68" s="9" t="s">
        <v>17</v>
      </c>
      <c r="D68" s="19">
        <v>755.3</v>
      </c>
      <c r="E68" s="19">
        <v>668.66</v>
      </c>
      <c r="F68" s="118">
        <f t="shared" si="33"/>
        <v>86.639999999999986</v>
      </c>
      <c r="G68" s="112">
        <f t="shared" si="34"/>
        <v>48.319347920095318</v>
      </c>
      <c r="H68" s="20">
        <f t="shared" si="35"/>
        <v>31.203370406896614</v>
      </c>
      <c r="I68" s="20">
        <f t="shared" si="36"/>
        <v>2.7885566198865699</v>
      </c>
      <c r="J68" s="20">
        <f t="shared" si="37"/>
        <v>1.9541864089872536</v>
      </c>
      <c r="K68" s="20">
        <f t="shared" si="38"/>
        <v>2.374538644134236</v>
      </c>
    </row>
    <row r="69" spans="1:11" x14ac:dyDescent="0.3">
      <c r="A69" s="18"/>
      <c r="B69" s="9">
        <v>230</v>
      </c>
      <c r="C69" s="9" t="s">
        <v>18</v>
      </c>
      <c r="D69" s="19">
        <v>0</v>
      </c>
      <c r="E69" s="19">
        <v>0</v>
      </c>
      <c r="F69" s="118">
        <f t="shared" si="33"/>
        <v>0</v>
      </c>
      <c r="G69" s="112">
        <f t="shared" si="34"/>
        <v>0</v>
      </c>
      <c r="H69" s="20">
        <f t="shared" si="35"/>
        <v>0</v>
      </c>
      <c r="I69" s="20">
        <f t="shared" si="36"/>
        <v>0</v>
      </c>
      <c r="J69" s="20">
        <f t="shared" si="37"/>
        <v>0</v>
      </c>
      <c r="K69" s="20">
        <f t="shared" si="38"/>
        <v>0</v>
      </c>
    </row>
    <row r="70" spans="1:11" x14ac:dyDescent="0.3">
      <c r="A70" s="18"/>
      <c r="B70" s="9">
        <v>260</v>
      </c>
      <c r="C70" s="9" t="s">
        <v>36</v>
      </c>
      <c r="D70" s="19">
        <v>55.85</v>
      </c>
      <c r="E70" s="19">
        <v>49.43</v>
      </c>
      <c r="F70" s="118">
        <f t="shared" si="33"/>
        <v>6.4200000000000017</v>
      </c>
      <c r="G70" s="112">
        <f t="shared" si="34"/>
        <v>3.5804502960181446</v>
      </c>
      <c r="H70" s="20">
        <f t="shared" si="35"/>
        <v>2.3121611035581293</v>
      </c>
      <c r="I70" s="20">
        <f t="shared" si="36"/>
        <v>0.2066312730802376</v>
      </c>
      <c r="J70" s="20">
        <f t="shared" si="37"/>
        <v>0.14480467158008048</v>
      </c>
      <c r="K70" s="20">
        <f t="shared" si="38"/>
        <v>0.17595265576340952</v>
      </c>
    </row>
    <row r="71" spans="1:11" x14ac:dyDescent="0.3">
      <c r="A71" s="18"/>
      <c r="B71" s="9">
        <v>290</v>
      </c>
      <c r="C71" s="9" t="s">
        <v>19</v>
      </c>
      <c r="D71" s="19">
        <v>0</v>
      </c>
      <c r="E71" s="19">
        <v>0</v>
      </c>
      <c r="F71" s="118">
        <f t="shared" si="33"/>
        <v>0</v>
      </c>
      <c r="G71" s="112">
        <f t="shared" si="34"/>
        <v>0</v>
      </c>
      <c r="H71" s="20">
        <f t="shared" si="35"/>
        <v>0</v>
      </c>
      <c r="I71" s="20">
        <f t="shared" si="36"/>
        <v>0</v>
      </c>
      <c r="J71" s="20">
        <f t="shared" si="37"/>
        <v>0</v>
      </c>
      <c r="K71" s="20">
        <f t="shared" si="38"/>
        <v>0</v>
      </c>
    </row>
    <row r="72" spans="1:11" x14ac:dyDescent="0.3">
      <c r="A72" s="18"/>
      <c r="B72" s="9">
        <v>300</v>
      </c>
      <c r="C72" s="9" t="s">
        <v>20</v>
      </c>
      <c r="D72" s="19">
        <v>0</v>
      </c>
      <c r="E72" s="19">
        <v>0</v>
      </c>
      <c r="F72" s="118">
        <f t="shared" si="33"/>
        <v>0</v>
      </c>
      <c r="G72" s="112">
        <f t="shared" si="34"/>
        <v>0</v>
      </c>
      <c r="H72" s="20">
        <f t="shared" si="35"/>
        <v>0</v>
      </c>
      <c r="I72" s="20">
        <f t="shared" si="36"/>
        <v>0</v>
      </c>
      <c r="J72" s="20">
        <f t="shared" si="37"/>
        <v>0</v>
      </c>
      <c r="K72" s="20">
        <f t="shared" si="38"/>
        <v>0</v>
      </c>
    </row>
    <row r="73" spans="1:11" x14ac:dyDescent="0.3">
      <c r="A73" s="18"/>
      <c r="B73" s="9">
        <v>580</v>
      </c>
      <c r="C73" s="9" t="s">
        <v>24</v>
      </c>
      <c r="D73" s="19">
        <v>1327.38</v>
      </c>
      <c r="E73" s="19">
        <v>492.47</v>
      </c>
      <c r="F73" s="118">
        <f t="shared" si="33"/>
        <v>834.91000000000008</v>
      </c>
      <c r="G73" s="112">
        <f t="shared" si="34"/>
        <v>465.63142626923809</v>
      </c>
      <c r="H73" s="20">
        <f t="shared" si="35"/>
        <v>300.69258987098402</v>
      </c>
      <c r="I73" s="20">
        <f t="shared" si="36"/>
        <v>26.872043022962796</v>
      </c>
      <c r="J73" s="20">
        <f t="shared" si="37"/>
        <v>18.831599431296727</v>
      </c>
      <c r="K73" s="20">
        <f t="shared" si="38"/>
        <v>22.882341405518414</v>
      </c>
    </row>
    <row r="74" spans="1:11" x14ac:dyDescent="0.3">
      <c r="A74" s="18"/>
      <c r="B74" s="9">
        <v>610</v>
      </c>
      <c r="C74" s="9" t="s">
        <v>21</v>
      </c>
      <c r="D74" s="19">
        <v>0</v>
      </c>
      <c r="E74" s="19">
        <v>0</v>
      </c>
      <c r="F74" s="118">
        <f t="shared" si="33"/>
        <v>0</v>
      </c>
      <c r="G74" s="112">
        <f t="shared" si="34"/>
        <v>0</v>
      </c>
      <c r="H74" s="20">
        <f t="shared" si="35"/>
        <v>0</v>
      </c>
      <c r="I74" s="20">
        <f t="shared" si="36"/>
        <v>0</v>
      </c>
      <c r="J74" s="20">
        <f t="shared" si="37"/>
        <v>0</v>
      </c>
      <c r="K74" s="20">
        <f t="shared" si="38"/>
        <v>0</v>
      </c>
    </row>
    <row r="75" spans="1:11" x14ac:dyDescent="0.3">
      <c r="A75" s="18"/>
      <c r="B75" s="9">
        <v>642</v>
      </c>
      <c r="C75" s="9" t="s">
        <v>22</v>
      </c>
      <c r="D75" s="19">
        <v>9.24</v>
      </c>
      <c r="E75" s="19">
        <v>9.24</v>
      </c>
      <c r="F75" s="118">
        <f t="shared" si="33"/>
        <v>0</v>
      </c>
      <c r="G75" s="112">
        <f t="shared" si="34"/>
        <v>0</v>
      </c>
      <c r="H75" s="20">
        <f t="shared" si="35"/>
        <v>0</v>
      </c>
      <c r="I75" s="20">
        <f t="shared" si="36"/>
        <v>0</v>
      </c>
      <c r="J75" s="20">
        <f t="shared" si="37"/>
        <v>0</v>
      </c>
      <c r="K75" s="20">
        <f t="shared" si="38"/>
        <v>0</v>
      </c>
    </row>
    <row r="76" spans="1:11" x14ac:dyDescent="0.3">
      <c r="A76" s="18"/>
      <c r="B76" s="9">
        <v>810</v>
      </c>
      <c r="C76" s="9" t="s">
        <v>25</v>
      </c>
      <c r="D76" s="19">
        <v>1170.27</v>
      </c>
      <c r="E76" s="19">
        <v>1170.27</v>
      </c>
      <c r="F76" s="118">
        <f t="shared" si="33"/>
        <v>0</v>
      </c>
      <c r="G76" s="112">
        <f t="shared" si="34"/>
        <v>0</v>
      </c>
      <c r="H76" s="20">
        <f t="shared" si="35"/>
        <v>0</v>
      </c>
      <c r="I76" s="20">
        <f t="shared" si="36"/>
        <v>0</v>
      </c>
      <c r="J76" s="20">
        <f t="shared" si="37"/>
        <v>0</v>
      </c>
      <c r="K76" s="20">
        <f t="shared" si="38"/>
        <v>0</v>
      </c>
    </row>
    <row r="77" spans="1:11" x14ac:dyDescent="0.3">
      <c r="A77" s="18"/>
      <c r="B77" s="9"/>
      <c r="C77" s="54" t="s">
        <v>133</v>
      </c>
      <c r="D77" s="53">
        <f>SUM(D62:D76)</f>
        <v>13193.289999999999</v>
      </c>
      <c r="E77" s="53">
        <f t="shared" ref="E77:K77" si="39">SUM(E62:E76)</f>
        <v>11132.55</v>
      </c>
      <c r="F77" s="120">
        <f t="shared" si="39"/>
        <v>2060.7400000000007</v>
      </c>
      <c r="G77" s="113">
        <f t="shared" si="39"/>
        <v>1149.2799288187589</v>
      </c>
      <c r="H77" s="53">
        <f t="shared" si="39"/>
        <v>742.17490226579116</v>
      </c>
      <c r="I77" s="53">
        <f t="shared" si="39"/>
        <v>66.326063814231915</v>
      </c>
      <c r="J77" s="53">
        <f t="shared" si="39"/>
        <v>46.480495157622286</v>
      </c>
      <c r="K77" s="53">
        <f t="shared" si="39"/>
        <v>56.478609943596339</v>
      </c>
    </row>
    <row r="78" spans="1:11" x14ac:dyDescent="0.3">
      <c r="A78" s="18"/>
      <c r="B78" s="9"/>
      <c r="C78" s="54"/>
      <c r="D78" s="53"/>
      <c r="E78" s="53"/>
      <c r="F78" s="120"/>
      <c r="G78" s="113"/>
      <c r="H78" s="53"/>
      <c r="I78" s="53"/>
      <c r="J78" s="53"/>
      <c r="K78" s="53"/>
    </row>
    <row r="79" spans="1:11" x14ac:dyDescent="0.3">
      <c r="A79" s="24"/>
      <c r="B79" s="25"/>
      <c r="C79" s="55" t="s">
        <v>26</v>
      </c>
      <c r="D79" s="53">
        <f>D31+D41+D60+D77</f>
        <v>344095.13</v>
      </c>
      <c r="E79" s="53">
        <f t="shared" ref="E79:K79" si="40">E31+E41+E60+E77</f>
        <v>290523.71000000002</v>
      </c>
      <c r="F79" s="53">
        <f t="shared" si="40"/>
        <v>53571.42</v>
      </c>
      <c r="G79" s="53">
        <f t="shared" si="40"/>
        <v>29876.916915438058</v>
      </c>
      <c r="H79" s="53">
        <f t="shared" si="40"/>
        <v>19293.731088220564</v>
      </c>
      <c r="I79" s="53">
        <f t="shared" si="40"/>
        <v>1724.2259681177729</v>
      </c>
      <c r="J79" s="53">
        <f t="shared" si="40"/>
        <v>1208.3164920838869</v>
      </c>
      <c r="K79" s="53">
        <f t="shared" si="40"/>
        <v>1468.2295361397246</v>
      </c>
    </row>
    <row r="80" spans="1:11" x14ac:dyDescent="0.3">
      <c r="A80" s="9"/>
      <c r="D80" s="9"/>
      <c r="E80" s="9"/>
    </row>
    <row r="81" spans="1:4" x14ac:dyDescent="0.3">
      <c r="A81" s="9"/>
      <c r="B81" s="9"/>
      <c r="C81" s="9"/>
    </row>
    <row r="82" spans="1:4" x14ac:dyDescent="0.3">
      <c r="D82" s="26"/>
    </row>
  </sheetData>
  <pageMargins left="0" right="0" top="0" bottom="0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D41"/>
  <sheetViews>
    <sheetView workbookViewId="0">
      <selection activeCell="B10" sqref="B10:B13"/>
    </sheetView>
  </sheetViews>
  <sheetFormatPr defaultRowHeight="15" x14ac:dyDescent="0.25"/>
  <cols>
    <col min="1" max="1" width="44.140625" bestFit="1" customWidth="1"/>
    <col min="2" max="3" width="13.5703125" bestFit="1" customWidth="1"/>
    <col min="4" max="4" width="12.7109375" style="49" customWidth="1"/>
  </cols>
  <sheetData>
    <row r="1" spans="1:4" ht="33.75" x14ac:dyDescent="0.5">
      <c r="A1" s="39" t="s">
        <v>37</v>
      </c>
      <c r="B1" s="123" t="s">
        <v>38</v>
      </c>
      <c r="C1" s="123"/>
      <c r="D1" s="40"/>
    </row>
    <row r="2" spans="1:4" ht="15.75" x14ac:dyDescent="0.25">
      <c r="A2" s="42" t="s">
        <v>39</v>
      </c>
      <c r="B2" s="43" t="s">
        <v>40</v>
      </c>
      <c r="C2" s="43" t="s">
        <v>41</v>
      </c>
      <c r="D2" s="42" t="s">
        <v>42</v>
      </c>
    </row>
    <row r="3" spans="1:4" ht="15.75" x14ac:dyDescent="0.25">
      <c r="A3" s="41" t="s">
        <v>43</v>
      </c>
      <c r="B3" s="40">
        <f>SUM(C4:C7)</f>
        <v>23694.510000000002</v>
      </c>
      <c r="C3" s="40"/>
      <c r="D3" s="41"/>
    </row>
    <row r="4" spans="1:4" ht="15.75" x14ac:dyDescent="0.25">
      <c r="A4" s="41" t="s">
        <v>151</v>
      </c>
      <c r="B4" s="40"/>
      <c r="C4" s="44">
        <v>15785.57</v>
      </c>
      <c r="D4" s="41" t="s">
        <v>44</v>
      </c>
    </row>
    <row r="5" spans="1:4" ht="15.75" x14ac:dyDescent="0.25">
      <c r="A5" s="41" t="s">
        <v>152</v>
      </c>
      <c r="B5" s="40"/>
      <c r="C5" s="44">
        <v>1510.49</v>
      </c>
      <c r="D5" s="41" t="s">
        <v>44</v>
      </c>
    </row>
    <row r="6" spans="1:4" ht="15.75" x14ac:dyDescent="0.25">
      <c r="A6" s="41" t="s">
        <v>153</v>
      </c>
      <c r="B6" s="40"/>
      <c r="C6" s="44">
        <v>5486.99</v>
      </c>
      <c r="D6" s="41" t="s">
        <v>44</v>
      </c>
    </row>
    <row r="7" spans="1:4" ht="15.75" x14ac:dyDescent="0.25">
      <c r="A7" s="41" t="s">
        <v>154</v>
      </c>
      <c r="B7" s="40"/>
      <c r="C7" s="44">
        <v>911.46</v>
      </c>
      <c r="D7" s="41"/>
    </row>
    <row r="8" spans="1:4" ht="15.75" x14ac:dyDescent="0.25">
      <c r="A8" s="45" t="s">
        <v>45</v>
      </c>
      <c r="B8" s="40"/>
      <c r="C8" s="40"/>
      <c r="D8" s="41"/>
    </row>
    <row r="9" spans="1:4" ht="15.75" x14ac:dyDescent="0.25">
      <c r="A9" s="41"/>
      <c r="B9" s="40"/>
      <c r="C9" s="40"/>
      <c r="D9" s="41"/>
    </row>
    <row r="10" spans="1:4" ht="15.75" x14ac:dyDescent="0.25">
      <c r="A10" s="41" t="s">
        <v>46</v>
      </c>
      <c r="B10" s="40">
        <f>CMS!H31</f>
        <v>12853.717746839935</v>
      </c>
      <c r="C10" s="40"/>
      <c r="D10" s="41"/>
    </row>
    <row r="11" spans="1:4" ht="15.75" x14ac:dyDescent="0.25">
      <c r="A11" s="41" t="s">
        <v>47</v>
      </c>
      <c r="B11" s="40">
        <f>CMS!H41</f>
        <v>1229.9472561933592</v>
      </c>
      <c r="C11" s="40"/>
      <c r="D11" s="41"/>
    </row>
    <row r="12" spans="1:4" ht="15.75" x14ac:dyDescent="0.25">
      <c r="A12" s="41" t="s">
        <v>48</v>
      </c>
      <c r="B12" s="40">
        <f>CMS!H60</f>
        <v>4467.8911829214803</v>
      </c>
      <c r="C12" s="40"/>
      <c r="D12" s="41"/>
    </row>
    <row r="13" spans="1:4" ht="15.75" x14ac:dyDescent="0.25">
      <c r="A13" s="41" t="s">
        <v>135</v>
      </c>
      <c r="B13" s="40">
        <f>CMS!H77</f>
        <v>742.17490226579116</v>
      </c>
      <c r="C13" s="40"/>
      <c r="D13" s="41"/>
    </row>
    <row r="14" spans="1:4" ht="15.75" x14ac:dyDescent="0.25">
      <c r="A14" s="41" t="s">
        <v>49</v>
      </c>
      <c r="B14" s="40" t="s">
        <v>44</v>
      </c>
      <c r="C14" s="40">
        <f>SUM(B10:B13)</f>
        <v>19293.731088220564</v>
      </c>
      <c r="D14" s="46">
        <f>'Total All Schools'!E3</f>
        <v>0.36014970460406992</v>
      </c>
    </row>
    <row r="15" spans="1:4" ht="15.75" x14ac:dyDescent="0.25">
      <c r="A15" s="45" t="s">
        <v>50</v>
      </c>
      <c r="B15" s="40" t="s">
        <v>44</v>
      </c>
      <c r="C15" s="40"/>
      <c r="D15" s="46" t="s">
        <v>44</v>
      </c>
    </row>
    <row r="16" spans="1:4" ht="15.75" x14ac:dyDescent="0.25">
      <c r="A16" s="47"/>
      <c r="B16" s="40"/>
      <c r="C16" s="40"/>
      <c r="D16" s="46" t="s">
        <v>44</v>
      </c>
    </row>
    <row r="17" spans="1:4" ht="15.75" x14ac:dyDescent="0.25">
      <c r="A17" s="41" t="s">
        <v>51</v>
      </c>
      <c r="B17" s="40">
        <f>CMS!I31</f>
        <v>1148.7002604430786</v>
      </c>
      <c r="C17" s="40"/>
      <c r="D17" s="46" t="s">
        <v>44</v>
      </c>
    </row>
    <row r="18" spans="1:4" ht="15.75" x14ac:dyDescent="0.25">
      <c r="A18" s="41" t="s">
        <v>52</v>
      </c>
      <c r="B18" s="40">
        <f>CMS!I41</f>
        <v>109.91689418945785</v>
      </c>
      <c r="C18" s="40"/>
      <c r="D18" s="46" t="s">
        <v>44</v>
      </c>
    </row>
    <row r="19" spans="1:4" ht="15.75" x14ac:dyDescent="0.25">
      <c r="A19" s="41" t="s">
        <v>53</v>
      </c>
      <c r="B19" s="40">
        <f>CMS!I60</f>
        <v>399.28274967100452</v>
      </c>
      <c r="C19" s="40"/>
      <c r="D19" s="46" t="s">
        <v>44</v>
      </c>
    </row>
    <row r="20" spans="1:4" ht="15.75" x14ac:dyDescent="0.25">
      <c r="A20" s="41" t="s">
        <v>136</v>
      </c>
      <c r="B20" s="40">
        <f>CMS!I77</f>
        <v>66.326063814231915</v>
      </c>
      <c r="C20" s="40"/>
      <c r="D20" s="46"/>
    </row>
    <row r="21" spans="1:4" ht="15.75" x14ac:dyDescent="0.25">
      <c r="A21" s="41" t="s">
        <v>54</v>
      </c>
      <c r="B21" s="40" t="s">
        <v>44</v>
      </c>
      <c r="C21" s="40">
        <f>SUM(B17:B20)</f>
        <v>1724.2259681177729</v>
      </c>
      <c r="D21" s="46">
        <f>'Total All Schools'!E4</f>
        <v>3.2185556554554136E-2</v>
      </c>
    </row>
    <row r="22" spans="1:4" ht="15.75" x14ac:dyDescent="0.25">
      <c r="A22" s="45" t="s">
        <v>55</v>
      </c>
      <c r="B22" s="40" t="s">
        <v>44</v>
      </c>
      <c r="C22" s="40"/>
      <c r="D22" s="46" t="s">
        <v>44</v>
      </c>
    </row>
    <row r="23" spans="1:4" ht="15.75" x14ac:dyDescent="0.25">
      <c r="A23" s="41"/>
      <c r="B23" s="40" t="s">
        <v>44</v>
      </c>
      <c r="C23" s="40"/>
      <c r="D23" s="46" t="s">
        <v>44</v>
      </c>
    </row>
    <row r="24" spans="1:4" ht="15.75" x14ac:dyDescent="0.25">
      <c r="A24" s="41" t="s">
        <v>56</v>
      </c>
      <c r="B24" s="40">
        <f>CMS!J31</f>
        <v>804.99510784518088</v>
      </c>
      <c r="C24" s="40"/>
      <c r="D24" s="46"/>
    </row>
    <row r="25" spans="1:4" ht="15.75" x14ac:dyDescent="0.25">
      <c r="A25" s="41" t="s">
        <v>57</v>
      </c>
      <c r="B25" s="40">
        <f>CMS!J41</f>
        <v>77.028416497372717</v>
      </c>
      <c r="C25" s="40"/>
      <c r="D25" s="46"/>
    </row>
    <row r="26" spans="1:4" ht="15.75" x14ac:dyDescent="0.25">
      <c r="A26" s="41" t="s">
        <v>58</v>
      </c>
      <c r="B26" s="40">
        <f>CMS!J60</f>
        <v>279.8124725837111</v>
      </c>
      <c r="C26" s="40"/>
      <c r="D26" s="46"/>
    </row>
    <row r="27" spans="1:4" ht="15.75" x14ac:dyDescent="0.25">
      <c r="A27" s="41" t="s">
        <v>137</v>
      </c>
      <c r="B27" s="40">
        <f>CMS!J77</f>
        <v>46.480495157622286</v>
      </c>
      <c r="C27" s="40"/>
      <c r="D27" s="46"/>
    </row>
    <row r="28" spans="1:4" ht="15.75" x14ac:dyDescent="0.25">
      <c r="A28" s="41" t="s">
        <v>59</v>
      </c>
      <c r="B28" s="40"/>
      <c r="C28" s="40">
        <f>SUM(B24:B27)</f>
        <v>1208.3164920838869</v>
      </c>
      <c r="D28" s="46">
        <f>'Total All Schools'!E5</f>
        <v>2.2555244794405054E-2</v>
      </c>
    </row>
    <row r="29" spans="1:4" ht="15.75" x14ac:dyDescent="0.25">
      <c r="A29" s="45" t="s">
        <v>108</v>
      </c>
      <c r="B29" s="40"/>
      <c r="C29" s="40"/>
      <c r="D29" s="46"/>
    </row>
    <row r="30" spans="1:4" ht="15.75" x14ac:dyDescent="0.25">
      <c r="A30" s="47"/>
      <c r="B30" s="40"/>
      <c r="C30" s="40"/>
      <c r="D30" s="46"/>
    </row>
    <row r="31" spans="1:4" ht="15.75" x14ac:dyDescent="0.25">
      <c r="A31" s="41" t="s">
        <v>60</v>
      </c>
      <c r="B31" s="40">
        <f>CMS!K31</f>
        <v>978.1523313878788</v>
      </c>
      <c r="C31" s="40"/>
      <c r="D31" s="46" t="s">
        <v>44</v>
      </c>
    </row>
    <row r="32" spans="1:4" ht="15.75" x14ac:dyDescent="0.25">
      <c r="A32" s="41" t="s">
        <v>61</v>
      </c>
      <c r="B32" s="40">
        <f>CMS!K41</f>
        <v>93.597494501186887</v>
      </c>
      <c r="C32" s="40"/>
      <c r="D32" s="46" t="s">
        <v>44</v>
      </c>
    </row>
    <row r="33" spans="1:4" ht="15.75" x14ac:dyDescent="0.25">
      <c r="A33" s="41" t="s">
        <v>62</v>
      </c>
      <c r="B33" s="40">
        <f>CMS!K60</f>
        <v>340.00110030706247</v>
      </c>
      <c r="C33" s="40"/>
      <c r="D33" s="46" t="s">
        <v>44</v>
      </c>
    </row>
    <row r="34" spans="1:4" ht="15.75" x14ac:dyDescent="0.25">
      <c r="A34" s="41" t="s">
        <v>138</v>
      </c>
      <c r="B34" s="40">
        <f>CMS!K77</f>
        <v>56.478609943596339</v>
      </c>
      <c r="C34" s="40"/>
      <c r="D34" s="46"/>
    </row>
    <row r="35" spans="1:4" ht="15.75" x14ac:dyDescent="0.25">
      <c r="A35" s="41" t="s">
        <v>63</v>
      </c>
      <c r="B35" s="40"/>
      <c r="C35" s="40">
        <f>SUM(B31:B34)</f>
        <v>1468.2295361397246</v>
      </c>
      <c r="D35" s="46">
        <f>'Total All Schools'!E6</f>
        <v>2.740695572638777E-2</v>
      </c>
    </row>
    <row r="36" spans="1:4" ht="15.75" x14ac:dyDescent="0.25">
      <c r="A36" s="45" t="s">
        <v>64</v>
      </c>
      <c r="B36" s="40"/>
      <c r="C36" s="40"/>
      <c r="D36" s="41"/>
    </row>
    <row r="37" spans="1:4" ht="15.75" x14ac:dyDescent="0.25">
      <c r="A37" s="47"/>
      <c r="B37" s="40"/>
      <c r="C37" s="40"/>
      <c r="D37" s="41"/>
    </row>
    <row r="38" spans="1:4" ht="15.75" x14ac:dyDescent="0.25">
      <c r="A38" s="41"/>
      <c r="B38" s="40"/>
      <c r="C38" s="40"/>
      <c r="D38" s="41"/>
    </row>
    <row r="39" spans="1:4" ht="15.75" x14ac:dyDescent="0.25">
      <c r="A39" s="50" t="s">
        <v>65</v>
      </c>
      <c r="B39" s="40">
        <f>SUM(B3:B36)</f>
        <v>47389.013084561942</v>
      </c>
      <c r="C39" s="40">
        <f>SUM(C3:C36)</f>
        <v>47389.013084561957</v>
      </c>
      <c r="D39" s="46">
        <f>SUM(D14:D35)</f>
        <v>0.44229746167941691</v>
      </c>
    </row>
    <row r="40" spans="1:4" ht="15.75" x14ac:dyDescent="0.25">
      <c r="A40" s="41"/>
      <c r="B40" s="41"/>
      <c r="C40" s="41"/>
      <c r="D40" s="40"/>
    </row>
    <row r="41" spans="1:4" ht="15.75" x14ac:dyDescent="0.25">
      <c r="A41" s="41" t="s">
        <v>66</v>
      </c>
      <c r="B41" s="41"/>
      <c r="C41" s="40">
        <f>C14+C21+C28+C35</f>
        <v>23694.503084561948</v>
      </c>
      <c r="D41" s="41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7"/>
  <sheetViews>
    <sheetView workbookViewId="0">
      <selection activeCell="H20" sqref="H20"/>
    </sheetView>
  </sheetViews>
  <sheetFormatPr defaultRowHeight="16.5" x14ac:dyDescent="0.3"/>
  <cols>
    <col min="1" max="1" width="28.28515625" style="4" customWidth="1"/>
    <col min="2" max="2" width="5.85546875" style="4" customWidth="1"/>
    <col min="3" max="3" width="44.7109375" style="4" customWidth="1"/>
    <col min="4" max="4" width="26.28515625" style="4" bestFit="1" customWidth="1"/>
    <col min="5" max="5" width="19.85546875" style="4" bestFit="1" customWidth="1"/>
    <col min="6" max="6" width="17.28515625" style="4" bestFit="1" customWidth="1"/>
    <col min="7" max="8" width="14.28515625" style="4" bestFit="1" customWidth="1"/>
    <col min="9" max="9" width="12.7109375" style="4" bestFit="1" customWidth="1"/>
    <col min="10" max="10" width="14.28515625" style="4" bestFit="1" customWidth="1"/>
    <col min="11" max="11" width="12.7109375" style="4" bestFit="1" customWidth="1"/>
    <col min="12" max="258" width="9.140625" style="4"/>
    <col min="259" max="259" width="3" style="4" customWidth="1"/>
    <col min="260" max="260" width="15.28515625" style="4" customWidth="1"/>
    <col min="261" max="261" width="58" style="4" customWidth="1"/>
    <col min="262" max="262" width="15" style="4" bestFit="1" customWidth="1"/>
    <col min="263" max="263" width="13.85546875" style="4" customWidth="1"/>
    <col min="264" max="514" width="9.140625" style="4"/>
    <col min="515" max="515" width="3" style="4" customWidth="1"/>
    <col min="516" max="516" width="15.28515625" style="4" customWidth="1"/>
    <col min="517" max="517" width="58" style="4" customWidth="1"/>
    <col min="518" max="518" width="15" style="4" bestFit="1" customWidth="1"/>
    <col min="519" max="519" width="13.85546875" style="4" customWidth="1"/>
    <col min="520" max="770" width="9.140625" style="4"/>
    <col min="771" max="771" width="3" style="4" customWidth="1"/>
    <col min="772" max="772" width="15.28515625" style="4" customWidth="1"/>
    <col min="773" max="773" width="58" style="4" customWidth="1"/>
    <col min="774" max="774" width="15" style="4" bestFit="1" customWidth="1"/>
    <col min="775" max="775" width="13.85546875" style="4" customWidth="1"/>
    <col min="776" max="1026" width="9.140625" style="4"/>
    <col min="1027" max="1027" width="3" style="4" customWidth="1"/>
    <col min="1028" max="1028" width="15.28515625" style="4" customWidth="1"/>
    <col min="1029" max="1029" width="58" style="4" customWidth="1"/>
    <col min="1030" max="1030" width="15" style="4" bestFit="1" customWidth="1"/>
    <col min="1031" max="1031" width="13.85546875" style="4" customWidth="1"/>
    <col min="1032" max="1282" width="9.140625" style="4"/>
    <col min="1283" max="1283" width="3" style="4" customWidth="1"/>
    <col min="1284" max="1284" width="15.28515625" style="4" customWidth="1"/>
    <col min="1285" max="1285" width="58" style="4" customWidth="1"/>
    <col min="1286" max="1286" width="15" style="4" bestFit="1" customWidth="1"/>
    <col min="1287" max="1287" width="13.85546875" style="4" customWidth="1"/>
    <col min="1288" max="1538" width="9.140625" style="4"/>
    <col min="1539" max="1539" width="3" style="4" customWidth="1"/>
    <col min="1540" max="1540" width="15.28515625" style="4" customWidth="1"/>
    <col min="1541" max="1541" width="58" style="4" customWidth="1"/>
    <col min="1542" max="1542" width="15" style="4" bestFit="1" customWidth="1"/>
    <col min="1543" max="1543" width="13.85546875" style="4" customWidth="1"/>
    <col min="1544" max="1794" width="9.140625" style="4"/>
    <col min="1795" max="1795" width="3" style="4" customWidth="1"/>
    <col min="1796" max="1796" width="15.28515625" style="4" customWidth="1"/>
    <col min="1797" max="1797" width="58" style="4" customWidth="1"/>
    <col min="1798" max="1798" width="15" style="4" bestFit="1" customWidth="1"/>
    <col min="1799" max="1799" width="13.85546875" style="4" customWidth="1"/>
    <col min="1800" max="2050" width="9.140625" style="4"/>
    <col min="2051" max="2051" width="3" style="4" customWidth="1"/>
    <col min="2052" max="2052" width="15.28515625" style="4" customWidth="1"/>
    <col min="2053" max="2053" width="58" style="4" customWidth="1"/>
    <col min="2054" max="2054" width="15" style="4" bestFit="1" customWidth="1"/>
    <col min="2055" max="2055" width="13.85546875" style="4" customWidth="1"/>
    <col min="2056" max="2306" width="9.140625" style="4"/>
    <col min="2307" max="2307" width="3" style="4" customWidth="1"/>
    <col min="2308" max="2308" width="15.28515625" style="4" customWidth="1"/>
    <col min="2309" max="2309" width="58" style="4" customWidth="1"/>
    <col min="2310" max="2310" width="15" style="4" bestFit="1" customWidth="1"/>
    <col min="2311" max="2311" width="13.85546875" style="4" customWidth="1"/>
    <col min="2312" max="2562" width="9.140625" style="4"/>
    <col min="2563" max="2563" width="3" style="4" customWidth="1"/>
    <col min="2564" max="2564" width="15.28515625" style="4" customWidth="1"/>
    <col min="2565" max="2565" width="58" style="4" customWidth="1"/>
    <col min="2566" max="2566" width="15" style="4" bestFit="1" customWidth="1"/>
    <col min="2567" max="2567" width="13.85546875" style="4" customWidth="1"/>
    <col min="2568" max="2818" width="9.140625" style="4"/>
    <col min="2819" max="2819" width="3" style="4" customWidth="1"/>
    <col min="2820" max="2820" width="15.28515625" style="4" customWidth="1"/>
    <col min="2821" max="2821" width="58" style="4" customWidth="1"/>
    <col min="2822" max="2822" width="15" style="4" bestFit="1" customWidth="1"/>
    <col min="2823" max="2823" width="13.85546875" style="4" customWidth="1"/>
    <col min="2824" max="3074" width="9.140625" style="4"/>
    <col min="3075" max="3075" width="3" style="4" customWidth="1"/>
    <col min="3076" max="3076" width="15.28515625" style="4" customWidth="1"/>
    <col min="3077" max="3077" width="58" style="4" customWidth="1"/>
    <col min="3078" max="3078" width="15" style="4" bestFit="1" customWidth="1"/>
    <col min="3079" max="3079" width="13.85546875" style="4" customWidth="1"/>
    <col min="3080" max="3330" width="9.140625" style="4"/>
    <col min="3331" max="3331" width="3" style="4" customWidth="1"/>
    <col min="3332" max="3332" width="15.28515625" style="4" customWidth="1"/>
    <col min="3333" max="3333" width="58" style="4" customWidth="1"/>
    <col min="3334" max="3334" width="15" style="4" bestFit="1" customWidth="1"/>
    <col min="3335" max="3335" width="13.85546875" style="4" customWidth="1"/>
    <col min="3336" max="3586" width="9.140625" style="4"/>
    <col min="3587" max="3587" width="3" style="4" customWidth="1"/>
    <col min="3588" max="3588" width="15.28515625" style="4" customWidth="1"/>
    <col min="3589" max="3589" width="58" style="4" customWidth="1"/>
    <col min="3590" max="3590" width="15" style="4" bestFit="1" customWidth="1"/>
    <col min="3591" max="3591" width="13.85546875" style="4" customWidth="1"/>
    <col min="3592" max="3842" width="9.140625" style="4"/>
    <col min="3843" max="3843" width="3" style="4" customWidth="1"/>
    <col min="3844" max="3844" width="15.28515625" style="4" customWidth="1"/>
    <col min="3845" max="3845" width="58" style="4" customWidth="1"/>
    <col min="3846" max="3846" width="15" style="4" bestFit="1" customWidth="1"/>
    <col min="3847" max="3847" width="13.85546875" style="4" customWidth="1"/>
    <col min="3848" max="4098" width="9.140625" style="4"/>
    <col min="4099" max="4099" width="3" style="4" customWidth="1"/>
    <col min="4100" max="4100" width="15.28515625" style="4" customWidth="1"/>
    <col min="4101" max="4101" width="58" style="4" customWidth="1"/>
    <col min="4102" max="4102" width="15" style="4" bestFit="1" customWidth="1"/>
    <col min="4103" max="4103" width="13.85546875" style="4" customWidth="1"/>
    <col min="4104" max="4354" width="9.140625" style="4"/>
    <col min="4355" max="4355" width="3" style="4" customWidth="1"/>
    <col min="4356" max="4356" width="15.28515625" style="4" customWidth="1"/>
    <col min="4357" max="4357" width="58" style="4" customWidth="1"/>
    <col min="4358" max="4358" width="15" style="4" bestFit="1" customWidth="1"/>
    <col min="4359" max="4359" width="13.85546875" style="4" customWidth="1"/>
    <col min="4360" max="4610" width="9.140625" style="4"/>
    <col min="4611" max="4611" width="3" style="4" customWidth="1"/>
    <col min="4612" max="4612" width="15.28515625" style="4" customWidth="1"/>
    <col min="4613" max="4613" width="58" style="4" customWidth="1"/>
    <col min="4614" max="4614" width="15" style="4" bestFit="1" customWidth="1"/>
    <col min="4615" max="4615" width="13.85546875" style="4" customWidth="1"/>
    <col min="4616" max="4866" width="9.140625" style="4"/>
    <col min="4867" max="4867" width="3" style="4" customWidth="1"/>
    <col min="4868" max="4868" width="15.28515625" style="4" customWidth="1"/>
    <col min="4869" max="4869" width="58" style="4" customWidth="1"/>
    <col min="4870" max="4870" width="15" style="4" bestFit="1" customWidth="1"/>
    <col min="4871" max="4871" width="13.85546875" style="4" customWidth="1"/>
    <col min="4872" max="5122" width="9.140625" style="4"/>
    <col min="5123" max="5123" width="3" style="4" customWidth="1"/>
    <col min="5124" max="5124" width="15.28515625" style="4" customWidth="1"/>
    <col min="5125" max="5125" width="58" style="4" customWidth="1"/>
    <col min="5126" max="5126" width="15" style="4" bestFit="1" customWidth="1"/>
    <col min="5127" max="5127" width="13.85546875" style="4" customWidth="1"/>
    <col min="5128" max="5378" width="9.140625" style="4"/>
    <col min="5379" max="5379" width="3" style="4" customWidth="1"/>
    <col min="5380" max="5380" width="15.28515625" style="4" customWidth="1"/>
    <col min="5381" max="5381" width="58" style="4" customWidth="1"/>
    <col min="5382" max="5382" width="15" style="4" bestFit="1" customWidth="1"/>
    <col min="5383" max="5383" width="13.85546875" style="4" customWidth="1"/>
    <col min="5384" max="5634" width="9.140625" style="4"/>
    <col min="5635" max="5635" width="3" style="4" customWidth="1"/>
    <col min="5636" max="5636" width="15.28515625" style="4" customWidth="1"/>
    <col min="5637" max="5637" width="58" style="4" customWidth="1"/>
    <col min="5638" max="5638" width="15" style="4" bestFit="1" customWidth="1"/>
    <col min="5639" max="5639" width="13.85546875" style="4" customWidth="1"/>
    <col min="5640" max="5890" width="9.140625" style="4"/>
    <col min="5891" max="5891" width="3" style="4" customWidth="1"/>
    <col min="5892" max="5892" width="15.28515625" style="4" customWidth="1"/>
    <col min="5893" max="5893" width="58" style="4" customWidth="1"/>
    <col min="5894" max="5894" width="15" style="4" bestFit="1" customWidth="1"/>
    <col min="5895" max="5895" width="13.85546875" style="4" customWidth="1"/>
    <col min="5896" max="6146" width="9.140625" style="4"/>
    <col min="6147" max="6147" width="3" style="4" customWidth="1"/>
    <col min="6148" max="6148" width="15.28515625" style="4" customWidth="1"/>
    <col min="6149" max="6149" width="58" style="4" customWidth="1"/>
    <col min="6150" max="6150" width="15" style="4" bestFit="1" customWidth="1"/>
    <col min="6151" max="6151" width="13.85546875" style="4" customWidth="1"/>
    <col min="6152" max="6402" width="9.140625" style="4"/>
    <col min="6403" max="6403" width="3" style="4" customWidth="1"/>
    <col min="6404" max="6404" width="15.28515625" style="4" customWidth="1"/>
    <col min="6405" max="6405" width="58" style="4" customWidth="1"/>
    <col min="6406" max="6406" width="15" style="4" bestFit="1" customWidth="1"/>
    <col min="6407" max="6407" width="13.85546875" style="4" customWidth="1"/>
    <col min="6408" max="6658" width="9.140625" style="4"/>
    <col min="6659" max="6659" width="3" style="4" customWidth="1"/>
    <col min="6660" max="6660" width="15.28515625" style="4" customWidth="1"/>
    <col min="6661" max="6661" width="58" style="4" customWidth="1"/>
    <col min="6662" max="6662" width="15" style="4" bestFit="1" customWidth="1"/>
    <col min="6663" max="6663" width="13.85546875" style="4" customWidth="1"/>
    <col min="6664" max="6914" width="9.140625" style="4"/>
    <col min="6915" max="6915" width="3" style="4" customWidth="1"/>
    <col min="6916" max="6916" width="15.28515625" style="4" customWidth="1"/>
    <col min="6917" max="6917" width="58" style="4" customWidth="1"/>
    <col min="6918" max="6918" width="15" style="4" bestFit="1" customWidth="1"/>
    <col min="6919" max="6919" width="13.85546875" style="4" customWidth="1"/>
    <col min="6920" max="7170" width="9.140625" style="4"/>
    <col min="7171" max="7171" width="3" style="4" customWidth="1"/>
    <col min="7172" max="7172" width="15.28515625" style="4" customWidth="1"/>
    <col min="7173" max="7173" width="58" style="4" customWidth="1"/>
    <col min="7174" max="7174" width="15" style="4" bestFit="1" customWidth="1"/>
    <col min="7175" max="7175" width="13.85546875" style="4" customWidth="1"/>
    <col min="7176" max="7426" width="9.140625" style="4"/>
    <col min="7427" max="7427" width="3" style="4" customWidth="1"/>
    <col min="7428" max="7428" width="15.28515625" style="4" customWidth="1"/>
    <col min="7429" max="7429" width="58" style="4" customWidth="1"/>
    <col min="7430" max="7430" width="15" style="4" bestFit="1" customWidth="1"/>
    <col min="7431" max="7431" width="13.85546875" style="4" customWidth="1"/>
    <col min="7432" max="7682" width="9.140625" style="4"/>
    <col min="7683" max="7683" width="3" style="4" customWidth="1"/>
    <col min="7684" max="7684" width="15.28515625" style="4" customWidth="1"/>
    <col min="7685" max="7685" width="58" style="4" customWidth="1"/>
    <col min="7686" max="7686" width="15" style="4" bestFit="1" customWidth="1"/>
    <col min="7687" max="7687" width="13.85546875" style="4" customWidth="1"/>
    <col min="7688" max="7938" width="9.140625" style="4"/>
    <col min="7939" max="7939" width="3" style="4" customWidth="1"/>
    <col min="7940" max="7940" width="15.28515625" style="4" customWidth="1"/>
    <col min="7941" max="7941" width="58" style="4" customWidth="1"/>
    <col min="7942" max="7942" width="15" style="4" bestFit="1" customWidth="1"/>
    <col min="7943" max="7943" width="13.85546875" style="4" customWidth="1"/>
    <col min="7944" max="8194" width="9.140625" style="4"/>
    <col min="8195" max="8195" width="3" style="4" customWidth="1"/>
    <col min="8196" max="8196" width="15.28515625" style="4" customWidth="1"/>
    <col min="8197" max="8197" width="58" style="4" customWidth="1"/>
    <col min="8198" max="8198" width="15" style="4" bestFit="1" customWidth="1"/>
    <col min="8199" max="8199" width="13.85546875" style="4" customWidth="1"/>
    <col min="8200" max="8450" width="9.140625" style="4"/>
    <col min="8451" max="8451" width="3" style="4" customWidth="1"/>
    <col min="8452" max="8452" width="15.28515625" style="4" customWidth="1"/>
    <col min="8453" max="8453" width="58" style="4" customWidth="1"/>
    <col min="8454" max="8454" width="15" style="4" bestFit="1" customWidth="1"/>
    <col min="8455" max="8455" width="13.85546875" style="4" customWidth="1"/>
    <col min="8456" max="8706" width="9.140625" style="4"/>
    <col min="8707" max="8707" width="3" style="4" customWidth="1"/>
    <col min="8708" max="8708" width="15.28515625" style="4" customWidth="1"/>
    <col min="8709" max="8709" width="58" style="4" customWidth="1"/>
    <col min="8710" max="8710" width="15" style="4" bestFit="1" customWidth="1"/>
    <col min="8711" max="8711" width="13.85546875" style="4" customWidth="1"/>
    <col min="8712" max="8962" width="9.140625" style="4"/>
    <col min="8963" max="8963" width="3" style="4" customWidth="1"/>
    <col min="8964" max="8964" width="15.28515625" style="4" customWidth="1"/>
    <col min="8965" max="8965" width="58" style="4" customWidth="1"/>
    <col min="8966" max="8966" width="15" style="4" bestFit="1" customWidth="1"/>
    <col min="8967" max="8967" width="13.85546875" style="4" customWidth="1"/>
    <col min="8968" max="9218" width="9.140625" style="4"/>
    <col min="9219" max="9219" width="3" style="4" customWidth="1"/>
    <col min="9220" max="9220" width="15.28515625" style="4" customWidth="1"/>
    <col min="9221" max="9221" width="58" style="4" customWidth="1"/>
    <col min="9222" max="9222" width="15" style="4" bestFit="1" customWidth="1"/>
    <col min="9223" max="9223" width="13.85546875" style="4" customWidth="1"/>
    <col min="9224" max="9474" width="9.140625" style="4"/>
    <col min="9475" max="9475" width="3" style="4" customWidth="1"/>
    <col min="9476" max="9476" width="15.28515625" style="4" customWidth="1"/>
    <col min="9477" max="9477" width="58" style="4" customWidth="1"/>
    <col min="9478" max="9478" width="15" style="4" bestFit="1" customWidth="1"/>
    <col min="9479" max="9479" width="13.85546875" style="4" customWidth="1"/>
    <col min="9480" max="9730" width="9.140625" style="4"/>
    <col min="9731" max="9731" width="3" style="4" customWidth="1"/>
    <col min="9732" max="9732" width="15.28515625" style="4" customWidth="1"/>
    <col min="9733" max="9733" width="58" style="4" customWidth="1"/>
    <col min="9734" max="9734" width="15" style="4" bestFit="1" customWidth="1"/>
    <col min="9735" max="9735" width="13.85546875" style="4" customWidth="1"/>
    <col min="9736" max="9986" width="9.140625" style="4"/>
    <col min="9987" max="9987" width="3" style="4" customWidth="1"/>
    <col min="9988" max="9988" width="15.28515625" style="4" customWidth="1"/>
    <col min="9989" max="9989" width="58" style="4" customWidth="1"/>
    <col min="9990" max="9990" width="15" style="4" bestFit="1" customWidth="1"/>
    <col min="9991" max="9991" width="13.85546875" style="4" customWidth="1"/>
    <col min="9992" max="10242" width="9.140625" style="4"/>
    <col min="10243" max="10243" width="3" style="4" customWidth="1"/>
    <col min="10244" max="10244" width="15.28515625" style="4" customWidth="1"/>
    <col min="10245" max="10245" width="58" style="4" customWidth="1"/>
    <col min="10246" max="10246" width="15" style="4" bestFit="1" customWidth="1"/>
    <col min="10247" max="10247" width="13.85546875" style="4" customWidth="1"/>
    <col min="10248" max="10498" width="9.140625" style="4"/>
    <col min="10499" max="10499" width="3" style="4" customWidth="1"/>
    <col min="10500" max="10500" width="15.28515625" style="4" customWidth="1"/>
    <col min="10501" max="10501" width="58" style="4" customWidth="1"/>
    <col min="10502" max="10502" width="15" style="4" bestFit="1" customWidth="1"/>
    <col min="10503" max="10503" width="13.85546875" style="4" customWidth="1"/>
    <col min="10504" max="10754" width="9.140625" style="4"/>
    <col min="10755" max="10755" width="3" style="4" customWidth="1"/>
    <col min="10756" max="10756" width="15.28515625" style="4" customWidth="1"/>
    <col min="10757" max="10757" width="58" style="4" customWidth="1"/>
    <col min="10758" max="10758" width="15" style="4" bestFit="1" customWidth="1"/>
    <col min="10759" max="10759" width="13.85546875" style="4" customWidth="1"/>
    <col min="10760" max="11010" width="9.140625" style="4"/>
    <col min="11011" max="11011" width="3" style="4" customWidth="1"/>
    <col min="11012" max="11012" width="15.28515625" style="4" customWidth="1"/>
    <col min="11013" max="11013" width="58" style="4" customWidth="1"/>
    <col min="11014" max="11014" width="15" style="4" bestFit="1" customWidth="1"/>
    <col min="11015" max="11015" width="13.85546875" style="4" customWidth="1"/>
    <col min="11016" max="11266" width="9.140625" style="4"/>
    <col min="11267" max="11267" width="3" style="4" customWidth="1"/>
    <col min="11268" max="11268" width="15.28515625" style="4" customWidth="1"/>
    <col min="11269" max="11269" width="58" style="4" customWidth="1"/>
    <col min="11270" max="11270" width="15" style="4" bestFit="1" customWidth="1"/>
    <col min="11271" max="11271" width="13.85546875" style="4" customWidth="1"/>
    <col min="11272" max="11522" width="9.140625" style="4"/>
    <col min="11523" max="11523" width="3" style="4" customWidth="1"/>
    <col min="11524" max="11524" width="15.28515625" style="4" customWidth="1"/>
    <col min="11525" max="11525" width="58" style="4" customWidth="1"/>
    <col min="11526" max="11526" width="15" style="4" bestFit="1" customWidth="1"/>
    <col min="11527" max="11527" width="13.85546875" style="4" customWidth="1"/>
    <col min="11528" max="11778" width="9.140625" style="4"/>
    <col min="11779" max="11779" width="3" style="4" customWidth="1"/>
    <col min="11780" max="11780" width="15.28515625" style="4" customWidth="1"/>
    <col min="11781" max="11781" width="58" style="4" customWidth="1"/>
    <col min="11782" max="11782" width="15" style="4" bestFit="1" customWidth="1"/>
    <col min="11783" max="11783" width="13.85546875" style="4" customWidth="1"/>
    <col min="11784" max="12034" width="9.140625" style="4"/>
    <col min="12035" max="12035" width="3" style="4" customWidth="1"/>
    <col min="12036" max="12036" width="15.28515625" style="4" customWidth="1"/>
    <col min="12037" max="12037" width="58" style="4" customWidth="1"/>
    <col min="12038" max="12038" width="15" style="4" bestFit="1" customWidth="1"/>
    <col min="12039" max="12039" width="13.85546875" style="4" customWidth="1"/>
    <col min="12040" max="12290" width="9.140625" style="4"/>
    <col min="12291" max="12291" width="3" style="4" customWidth="1"/>
    <col min="12292" max="12292" width="15.28515625" style="4" customWidth="1"/>
    <col min="12293" max="12293" width="58" style="4" customWidth="1"/>
    <col min="12294" max="12294" width="15" style="4" bestFit="1" customWidth="1"/>
    <col min="12295" max="12295" width="13.85546875" style="4" customWidth="1"/>
    <col min="12296" max="12546" width="9.140625" style="4"/>
    <col min="12547" max="12547" width="3" style="4" customWidth="1"/>
    <col min="12548" max="12548" width="15.28515625" style="4" customWidth="1"/>
    <col min="12549" max="12549" width="58" style="4" customWidth="1"/>
    <col min="12550" max="12550" width="15" style="4" bestFit="1" customWidth="1"/>
    <col min="12551" max="12551" width="13.85546875" style="4" customWidth="1"/>
    <col min="12552" max="12802" width="9.140625" style="4"/>
    <col min="12803" max="12803" width="3" style="4" customWidth="1"/>
    <col min="12804" max="12804" width="15.28515625" style="4" customWidth="1"/>
    <col min="12805" max="12805" width="58" style="4" customWidth="1"/>
    <col min="12806" max="12806" width="15" style="4" bestFit="1" customWidth="1"/>
    <col min="12807" max="12807" width="13.85546875" style="4" customWidth="1"/>
    <col min="12808" max="13058" width="9.140625" style="4"/>
    <col min="13059" max="13059" width="3" style="4" customWidth="1"/>
    <col min="13060" max="13060" width="15.28515625" style="4" customWidth="1"/>
    <col min="13061" max="13061" width="58" style="4" customWidth="1"/>
    <col min="13062" max="13062" width="15" style="4" bestFit="1" customWidth="1"/>
    <col min="13063" max="13063" width="13.85546875" style="4" customWidth="1"/>
    <col min="13064" max="13314" width="9.140625" style="4"/>
    <col min="13315" max="13315" width="3" style="4" customWidth="1"/>
    <col min="13316" max="13316" width="15.28515625" style="4" customWidth="1"/>
    <col min="13317" max="13317" width="58" style="4" customWidth="1"/>
    <col min="13318" max="13318" width="15" style="4" bestFit="1" customWidth="1"/>
    <col min="13319" max="13319" width="13.85546875" style="4" customWidth="1"/>
    <col min="13320" max="13570" width="9.140625" style="4"/>
    <col min="13571" max="13571" width="3" style="4" customWidth="1"/>
    <col min="13572" max="13572" width="15.28515625" style="4" customWidth="1"/>
    <col min="13573" max="13573" width="58" style="4" customWidth="1"/>
    <col min="13574" max="13574" width="15" style="4" bestFit="1" customWidth="1"/>
    <col min="13575" max="13575" width="13.85546875" style="4" customWidth="1"/>
    <col min="13576" max="13826" width="9.140625" style="4"/>
    <col min="13827" max="13827" width="3" style="4" customWidth="1"/>
    <col min="13828" max="13828" width="15.28515625" style="4" customWidth="1"/>
    <col min="13829" max="13829" width="58" style="4" customWidth="1"/>
    <col min="13830" max="13830" width="15" style="4" bestFit="1" customWidth="1"/>
    <col min="13831" max="13831" width="13.85546875" style="4" customWidth="1"/>
    <col min="13832" max="14082" width="9.140625" style="4"/>
    <col min="14083" max="14083" width="3" style="4" customWidth="1"/>
    <col min="14084" max="14084" width="15.28515625" style="4" customWidth="1"/>
    <col min="14085" max="14085" width="58" style="4" customWidth="1"/>
    <col min="14086" max="14086" width="15" style="4" bestFit="1" customWidth="1"/>
    <col min="14087" max="14087" width="13.85546875" style="4" customWidth="1"/>
    <col min="14088" max="14338" width="9.140625" style="4"/>
    <col min="14339" max="14339" width="3" style="4" customWidth="1"/>
    <col min="14340" max="14340" width="15.28515625" style="4" customWidth="1"/>
    <col min="14341" max="14341" width="58" style="4" customWidth="1"/>
    <col min="14342" max="14342" width="15" style="4" bestFit="1" customWidth="1"/>
    <col min="14343" max="14343" width="13.85546875" style="4" customWidth="1"/>
    <col min="14344" max="14594" width="9.140625" style="4"/>
    <col min="14595" max="14595" width="3" style="4" customWidth="1"/>
    <col min="14596" max="14596" width="15.28515625" style="4" customWidth="1"/>
    <col min="14597" max="14597" width="58" style="4" customWidth="1"/>
    <col min="14598" max="14598" width="15" style="4" bestFit="1" customWidth="1"/>
    <col min="14599" max="14599" width="13.85546875" style="4" customWidth="1"/>
    <col min="14600" max="14850" width="9.140625" style="4"/>
    <col min="14851" max="14851" width="3" style="4" customWidth="1"/>
    <col min="14852" max="14852" width="15.28515625" style="4" customWidth="1"/>
    <col min="14853" max="14853" width="58" style="4" customWidth="1"/>
    <col min="14854" max="14854" width="15" style="4" bestFit="1" customWidth="1"/>
    <col min="14855" max="14855" width="13.85546875" style="4" customWidth="1"/>
    <col min="14856" max="15106" width="9.140625" style="4"/>
    <col min="15107" max="15107" width="3" style="4" customWidth="1"/>
    <col min="15108" max="15108" width="15.28515625" style="4" customWidth="1"/>
    <col min="15109" max="15109" width="58" style="4" customWidth="1"/>
    <col min="15110" max="15110" width="15" style="4" bestFit="1" customWidth="1"/>
    <col min="15111" max="15111" width="13.85546875" style="4" customWidth="1"/>
    <col min="15112" max="15362" width="9.140625" style="4"/>
    <col min="15363" max="15363" width="3" style="4" customWidth="1"/>
    <col min="15364" max="15364" width="15.28515625" style="4" customWidth="1"/>
    <col min="15365" max="15365" width="58" style="4" customWidth="1"/>
    <col min="15366" max="15366" width="15" style="4" bestFit="1" customWidth="1"/>
    <col min="15367" max="15367" width="13.85546875" style="4" customWidth="1"/>
    <col min="15368" max="15618" width="9.140625" style="4"/>
    <col min="15619" max="15619" width="3" style="4" customWidth="1"/>
    <col min="15620" max="15620" width="15.28515625" style="4" customWidth="1"/>
    <col min="15621" max="15621" width="58" style="4" customWidth="1"/>
    <col min="15622" max="15622" width="15" style="4" bestFit="1" customWidth="1"/>
    <col min="15623" max="15623" width="13.85546875" style="4" customWidth="1"/>
    <col min="15624" max="15874" width="9.140625" style="4"/>
    <col min="15875" max="15875" width="3" style="4" customWidth="1"/>
    <col min="15876" max="15876" width="15.28515625" style="4" customWidth="1"/>
    <col min="15877" max="15877" width="58" style="4" customWidth="1"/>
    <col min="15878" max="15878" width="15" style="4" bestFit="1" customWidth="1"/>
    <col min="15879" max="15879" width="13.85546875" style="4" customWidth="1"/>
    <col min="15880" max="16130" width="9.140625" style="4"/>
    <col min="16131" max="16131" width="3" style="4" customWidth="1"/>
    <col min="16132" max="16132" width="15.28515625" style="4" customWidth="1"/>
    <col min="16133" max="16133" width="58" style="4" customWidth="1"/>
    <col min="16134" max="16134" width="15" style="4" bestFit="1" customWidth="1"/>
    <col min="16135" max="16135" width="13.85546875" style="4" customWidth="1"/>
    <col min="16136" max="16384" width="9.140625" style="4"/>
  </cols>
  <sheetData>
    <row r="1" spans="1:11" ht="33" x14ac:dyDescent="0.3">
      <c r="A1" s="1" t="str">
        <f>CMS!A1</f>
        <v>MONTH:  February</v>
      </c>
      <c r="B1" s="2"/>
      <c r="C1" s="2"/>
      <c r="D1" s="3" t="s">
        <v>103</v>
      </c>
    </row>
    <row r="2" spans="1:11" x14ac:dyDescent="0.3">
      <c r="A2" s="5"/>
      <c r="B2" s="6"/>
      <c r="C2" s="6"/>
      <c r="D2" s="99">
        <v>305</v>
      </c>
      <c r="E2" s="7"/>
      <c r="F2" s="7"/>
      <c r="G2" s="7"/>
    </row>
    <row r="3" spans="1:11" ht="33" x14ac:dyDescent="0.3">
      <c r="A3" s="35" t="s">
        <v>0</v>
      </c>
      <c r="B3" s="36"/>
      <c r="C3" s="36"/>
      <c r="D3" s="38" t="s">
        <v>1</v>
      </c>
      <c r="E3" s="37" t="s">
        <v>2</v>
      </c>
      <c r="F3" s="106"/>
      <c r="G3" s="106"/>
    </row>
    <row r="4" spans="1:11" x14ac:dyDescent="0.3">
      <c r="A4" s="28" t="s">
        <v>3</v>
      </c>
      <c r="B4" s="29"/>
      <c r="C4" s="29"/>
      <c r="D4" s="56">
        <f>'Total All Schools'!H2</f>
        <v>263777</v>
      </c>
      <c r="E4" s="34">
        <f>D4/$D$11</f>
        <v>0.47952130947273508</v>
      </c>
      <c r="F4" s="107"/>
      <c r="G4" s="107"/>
    </row>
    <row r="5" spans="1:11" x14ac:dyDescent="0.3">
      <c r="A5" s="28"/>
      <c r="B5" s="29"/>
      <c r="C5" s="29"/>
      <c r="D5" s="57"/>
      <c r="E5" s="30"/>
      <c r="F5" s="107"/>
      <c r="G5" s="107"/>
    </row>
    <row r="6" spans="1:11" x14ac:dyDescent="0.3">
      <c r="A6" s="8" t="s">
        <v>4</v>
      </c>
      <c r="B6" s="9"/>
      <c r="C6" s="10"/>
      <c r="D6" s="58"/>
      <c r="E6" s="12"/>
      <c r="F6" s="108"/>
      <c r="G6" s="108"/>
    </row>
    <row r="7" spans="1:11" x14ac:dyDescent="0.3">
      <c r="A7" s="13" t="s">
        <v>5</v>
      </c>
      <c r="B7" s="9"/>
      <c r="C7" s="9"/>
      <c r="D7" s="58">
        <f>'Total All Schools'!H3</f>
        <v>233438</v>
      </c>
      <c r="E7" s="12">
        <f>D7/$D$11</f>
        <v>0.42436791471847934</v>
      </c>
      <c r="F7" s="108"/>
      <c r="G7" s="108"/>
    </row>
    <row r="8" spans="1:11" x14ac:dyDescent="0.3">
      <c r="A8" s="13" t="s">
        <v>6</v>
      </c>
      <c r="B8" s="9"/>
      <c r="C8" s="9"/>
      <c r="D8" s="58">
        <f>'Total All Schools'!H4</f>
        <v>20691</v>
      </c>
      <c r="E8" s="12">
        <f>D8/$D$11</f>
        <v>3.7614255277375816E-2</v>
      </c>
      <c r="F8" s="108"/>
      <c r="G8" s="108"/>
    </row>
    <row r="9" spans="1:11" x14ac:dyDescent="0.3">
      <c r="A9" s="13" t="s">
        <v>106</v>
      </c>
      <c r="B9" s="9"/>
      <c r="C9" s="9"/>
      <c r="D9" s="59">
        <f>'Total All Schools'!H5</f>
        <v>14559</v>
      </c>
      <c r="E9" s="31">
        <f>D9/$D$11</f>
        <v>2.6466866878513101E-2</v>
      </c>
      <c r="F9" s="108"/>
      <c r="G9" s="108"/>
    </row>
    <row r="10" spans="1:11" x14ac:dyDescent="0.3">
      <c r="A10" s="13" t="s">
        <v>121</v>
      </c>
      <c r="B10" s="9"/>
      <c r="C10" s="9"/>
      <c r="D10" s="59">
        <f>'Total All Schools'!H6</f>
        <v>17619</v>
      </c>
      <c r="E10" s="31">
        <f>D10/$D$11</f>
        <v>3.2029653652896652E-2</v>
      </c>
      <c r="F10" s="108"/>
      <c r="G10" s="108"/>
    </row>
    <row r="11" spans="1:11" x14ac:dyDescent="0.3">
      <c r="A11" s="32" t="s">
        <v>7</v>
      </c>
      <c r="B11" s="33"/>
      <c r="C11" s="33"/>
      <c r="D11" s="60">
        <f>SUM(D4:D10)</f>
        <v>550084</v>
      </c>
      <c r="E11" s="14">
        <f>SUM(E4)+SUM(E6:E10)</f>
        <v>1</v>
      </c>
      <c r="F11" s="115"/>
      <c r="G11" s="115"/>
    </row>
    <row r="12" spans="1:11" ht="17.25" thickBot="1" x14ac:dyDescent="0.35">
      <c r="A12" s="9"/>
      <c r="B12" s="9"/>
      <c r="C12" s="9"/>
      <c r="D12" s="15"/>
    </row>
    <row r="13" spans="1:11" ht="50.25" thickBot="1" x14ac:dyDescent="0.35">
      <c r="A13" s="16"/>
      <c r="B13" s="9"/>
      <c r="C13" s="9"/>
      <c r="D13" s="101" t="s">
        <v>127</v>
      </c>
      <c r="E13" s="105" t="s">
        <v>128</v>
      </c>
      <c r="F13" s="116" t="s">
        <v>129</v>
      </c>
      <c r="G13" s="102" t="s">
        <v>8</v>
      </c>
      <c r="H13" s="103" t="s">
        <v>9</v>
      </c>
      <c r="I13" s="103" t="s">
        <v>10</v>
      </c>
      <c r="J13" s="104" t="s">
        <v>106</v>
      </c>
      <c r="K13" s="103" t="s">
        <v>28</v>
      </c>
    </row>
    <row r="14" spans="1:11" x14ac:dyDescent="0.3">
      <c r="A14" s="17" t="s">
        <v>11</v>
      </c>
      <c r="B14" s="2"/>
      <c r="C14" s="2"/>
      <c r="D14" s="11"/>
      <c r="E14" s="23"/>
      <c r="F14" s="119"/>
      <c r="G14" s="23"/>
      <c r="H14" s="23"/>
      <c r="I14" s="23"/>
      <c r="J14" s="23"/>
      <c r="K14" s="23"/>
    </row>
    <row r="15" spans="1:11" ht="35.25" customHeight="1" x14ac:dyDescent="0.3">
      <c r="A15" s="51" t="s">
        <v>134</v>
      </c>
      <c r="B15" s="9">
        <v>110</v>
      </c>
      <c r="C15" s="9" t="s">
        <v>12</v>
      </c>
      <c r="D15" s="19">
        <v>24429.72</v>
      </c>
      <c r="E15" s="19">
        <v>20358.099999999999</v>
      </c>
      <c r="F15" s="118">
        <f>D15-E15</f>
        <v>4071.6200000000026</v>
      </c>
      <c r="G15" s="20">
        <f>F15*$E$4</f>
        <v>1952.4285540753788</v>
      </c>
      <c r="H15" s="21">
        <f>F15*$E$7</f>
        <v>1727.864888926056</v>
      </c>
      <c r="I15" s="22">
        <f>F15*$E$8</f>
        <v>153.15095407246901</v>
      </c>
      <c r="J15" s="22">
        <f t="shared" ref="J15:J30" si="0">F15*$E$9</f>
        <v>107.76302451989159</v>
      </c>
      <c r="K15" s="22">
        <f t="shared" ref="K15:K30" si="1">F15*$E$10</f>
        <v>130.41257840620716</v>
      </c>
    </row>
    <row r="16" spans="1:11" ht="21" customHeight="1" x14ac:dyDescent="0.3">
      <c r="A16" s="51"/>
      <c r="B16" s="9">
        <v>113</v>
      </c>
      <c r="C16" s="9" t="s">
        <v>13</v>
      </c>
      <c r="D16" s="19">
        <v>0</v>
      </c>
      <c r="E16" s="19">
        <v>0</v>
      </c>
      <c r="F16" s="118">
        <f t="shared" ref="F16:F18" si="2">D16-E16</f>
        <v>0</v>
      </c>
      <c r="G16" s="20">
        <f t="shared" ref="G16:G18" si="3">F16*$E$4</f>
        <v>0</v>
      </c>
      <c r="H16" s="21">
        <f t="shared" ref="H16:H18" si="4">F16*$E$7</f>
        <v>0</v>
      </c>
      <c r="I16" s="22">
        <f t="shared" ref="I16:I18" si="5">F16*$E$8</f>
        <v>0</v>
      </c>
      <c r="J16" s="22">
        <f t="shared" ref="J16:J18" si="6">F16*$E$9</f>
        <v>0</v>
      </c>
      <c r="K16" s="22">
        <f t="shared" ref="K16:K18" si="7">F16*$E$10</f>
        <v>0</v>
      </c>
    </row>
    <row r="17" spans="1:11" ht="21" customHeight="1" x14ac:dyDescent="0.3">
      <c r="A17" s="51"/>
      <c r="B17" s="9">
        <v>117</v>
      </c>
      <c r="C17" s="9" t="s">
        <v>180</v>
      </c>
      <c r="D17" s="19">
        <v>666.64</v>
      </c>
      <c r="E17" s="19">
        <v>583.30999999999995</v>
      </c>
      <c r="F17" s="118">
        <f t="shared" si="2"/>
        <v>83.330000000000041</v>
      </c>
      <c r="G17" s="20">
        <f t="shared" si="3"/>
        <v>39.958510718363037</v>
      </c>
      <c r="H17" s="21">
        <f t="shared" si="4"/>
        <v>35.362578333490902</v>
      </c>
      <c r="I17" s="22">
        <f t="shared" si="5"/>
        <v>3.1343958922637283</v>
      </c>
      <c r="J17" s="22">
        <f t="shared" si="6"/>
        <v>2.2054840169864978</v>
      </c>
      <c r="K17" s="22">
        <f t="shared" si="7"/>
        <v>2.6690310388958793</v>
      </c>
    </row>
    <row r="18" spans="1:11" ht="21" customHeight="1" x14ac:dyDescent="0.3">
      <c r="A18" s="51"/>
      <c r="B18" s="9">
        <v>210</v>
      </c>
      <c r="C18" s="9" t="s">
        <v>16</v>
      </c>
      <c r="D18" s="19">
        <v>5690.79</v>
      </c>
      <c r="E18" s="19">
        <v>4745.79</v>
      </c>
      <c r="F18" s="118">
        <f t="shared" si="2"/>
        <v>945</v>
      </c>
      <c r="G18" s="20">
        <f t="shared" si="3"/>
        <v>453.14763745173462</v>
      </c>
      <c r="H18" s="21">
        <f t="shared" si="4"/>
        <v>401.02767940896297</v>
      </c>
      <c r="I18" s="22">
        <f t="shared" si="5"/>
        <v>35.545471237120147</v>
      </c>
      <c r="J18" s="22">
        <f t="shared" si="6"/>
        <v>25.011189200194881</v>
      </c>
      <c r="K18" s="22">
        <f t="shared" si="7"/>
        <v>30.268022701987334</v>
      </c>
    </row>
    <row r="19" spans="1:11" ht="21" customHeight="1" x14ac:dyDescent="0.3">
      <c r="A19" s="51"/>
      <c r="B19" s="9">
        <v>220</v>
      </c>
      <c r="C19" s="9" t="s">
        <v>17</v>
      </c>
      <c r="D19" s="19">
        <v>1886.87</v>
      </c>
      <c r="E19" s="19">
        <v>1574.55</v>
      </c>
      <c r="F19" s="118">
        <f t="shared" ref="F19:F30" si="8">D19-E19</f>
        <v>312.31999999999994</v>
      </c>
      <c r="G19" s="20">
        <f t="shared" ref="G19:G30" si="9">F19*$E$4</f>
        <v>149.7640953745246</v>
      </c>
      <c r="H19" s="21">
        <f t="shared" ref="H19:H30" si="10">F19*$E$7</f>
        <v>132.53858712487545</v>
      </c>
      <c r="I19" s="22">
        <f t="shared" ref="I19:I30" si="11">F19*$E$8</f>
        <v>11.747684208230012</v>
      </c>
      <c r="J19" s="22">
        <f t="shared" si="0"/>
        <v>8.2661318634972094</v>
      </c>
      <c r="K19" s="22">
        <f t="shared" si="1"/>
        <v>10.00350142887268</v>
      </c>
    </row>
    <row r="20" spans="1:11" x14ac:dyDescent="0.3">
      <c r="A20" s="18"/>
      <c r="B20" s="9">
        <v>230</v>
      </c>
      <c r="C20" s="9" t="s">
        <v>18</v>
      </c>
      <c r="D20" s="19">
        <v>4218.72</v>
      </c>
      <c r="E20" s="19">
        <v>3520.27</v>
      </c>
      <c r="F20" s="118">
        <f t="shared" si="8"/>
        <v>698.45000000000027</v>
      </c>
      <c r="G20" s="20">
        <f t="shared" si="9"/>
        <v>334.92165860123197</v>
      </c>
      <c r="H20" s="21">
        <f t="shared" si="10"/>
        <v>296.399770035122</v>
      </c>
      <c r="I20" s="22">
        <f t="shared" si="11"/>
        <v>26.27167659848315</v>
      </c>
      <c r="J20" s="22">
        <f t="shared" si="0"/>
        <v>18.485783171297484</v>
      </c>
      <c r="K20" s="22">
        <f t="shared" si="1"/>
        <v>22.371111593865674</v>
      </c>
    </row>
    <row r="21" spans="1:11" x14ac:dyDescent="0.3">
      <c r="A21" s="18"/>
      <c r="B21" s="9">
        <v>260</v>
      </c>
      <c r="C21" s="9" t="s">
        <v>36</v>
      </c>
      <c r="D21" s="19">
        <v>142.06</v>
      </c>
      <c r="E21" s="19">
        <v>118.54</v>
      </c>
      <c r="F21" s="118">
        <f t="shared" si="8"/>
        <v>23.519999999999996</v>
      </c>
      <c r="G21" s="20">
        <f t="shared" si="9"/>
        <v>11.278341198798728</v>
      </c>
      <c r="H21" s="21">
        <f t="shared" si="10"/>
        <v>9.9811333541786329</v>
      </c>
      <c r="I21" s="22">
        <f t="shared" si="11"/>
        <v>0.88468728412387909</v>
      </c>
      <c r="J21" s="22">
        <f t="shared" si="0"/>
        <v>0.62250070898262799</v>
      </c>
      <c r="K21" s="22">
        <f t="shared" si="1"/>
        <v>0.75333745391612916</v>
      </c>
    </row>
    <row r="22" spans="1:11" x14ac:dyDescent="0.3">
      <c r="A22" s="18"/>
      <c r="B22" s="9">
        <v>290</v>
      </c>
      <c r="C22" s="9" t="s">
        <v>19</v>
      </c>
      <c r="D22" s="19">
        <v>237.29</v>
      </c>
      <c r="E22" s="19">
        <v>197.91</v>
      </c>
      <c r="F22" s="118">
        <f t="shared" si="8"/>
        <v>39.379999999999995</v>
      </c>
      <c r="G22" s="20">
        <f t="shared" si="9"/>
        <v>18.883549167036307</v>
      </c>
      <c r="H22" s="21">
        <f t="shared" si="10"/>
        <v>16.711608481613716</v>
      </c>
      <c r="I22" s="22">
        <f t="shared" si="11"/>
        <v>1.4812493728230594</v>
      </c>
      <c r="J22" s="22">
        <f t="shared" si="0"/>
        <v>1.0422652176758458</v>
      </c>
      <c r="K22" s="22">
        <f t="shared" si="1"/>
        <v>1.26132776085107</v>
      </c>
    </row>
    <row r="23" spans="1:11" x14ac:dyDescent="0.3">
      <c r="A23" s="18"/>
      <c r="B23" s="9">
        <v>300</v>
      </c>
      <c r="C23" s="9" t="s">
        <v>20</v>
      </c>
      <c r="D23" s="19">
        <v>3229</v>
      </c>
      <c r="E23" s="19">
        <v>3229</v>
      </c>
      <c r="F23" s="118">
        <f t="shared" si="8"/>
        <v>0</v>
      </c>
      <c r="G23" s="20">
        <f t="shared" si="9"/>
        <v>0</v>
      </c>
      <c r="H23" s="21">
        <f t="shared" si="10"/>
        <v>0</v>
      </c>
      <c r="I23" s="22">
        <f t="shared" si="11"/>
        <v>0</v>
      </c>
      <c r="J23" s="22">
        <f t="shared" si="0"/>
        <v>0</v>
      </c>
      <c r="K23" s="22">
        <f t="shared" si="1"/>
        <v>0</v>
      </c>
    </row>
    <row r="24" spans="1:11" x14ac:dyDescent="0.3">
      <c r="A24" s="18"/>
      <c r="B24" s="9">
        <v>532</v>
      </c>
      <c r="C24" s="9" t="s">
        <v>110</v>
      </c>
      <c r="D24" s="19">
        <v>41617.800000000003</v>
      </c>
      <c r="E24" s="19">
        <v>41617.800000000003</v>
      </c>
      <c r="F24" s="118">
        <f t="shared" si="8"/>
        <v>0</v>
      </c>
      <c r="G24" s="20">
        <f t="shared" si="9"/>
        <v>0</v>
      </c>
      <c r="H24" s="21">
        <f t="shared" si="10"/>
        <v>0</v>
      </c>
      <c r="I24" s="22">
        <f t="shared" si="11"/>
        <v>0</v>
      </c>
      <c r="J24" s="22">
        <f t="shared" si="0"/>
        <v>0</v>
      </c>
      <c r="K24" s="22">
        <f t="shared" si="1"/>
        <v>0</v>
      </c>
    </row>
    <row r="25" spans="1:11" x14ac:dyDescent="0.3">
      <c r="A25" s="18"/>
      <c r="B25" s="9">
        <v>595</v>
      </c>
      <c r="C25" s="9" t="s">
        <v>111</v>
      </c>
      <c r="D25" s="19">
        <v>0</v>
      </c>
      <c r="E25" s="19">
        <v>0</v>
      </c>
      <c r="F25" s="118">
        <f t="shared" si="8"/>
        <v>0</v>
      </c>
      <c r="G25" s="20">
        <f t="shared" si="9"/>
        <v>0</v>
      </c>
      <c r="H25" s="21">
        <f t="shared" si="10"/>
        <v>0</v>
      </c>
      <c r="I25" s="22">
        <f t="shared" si="11"/>
        <v>0</v>
      </c>
      <c r="J25" s="22">
        <f t="shared" si="0"/>
        <v>0</v>
      </c>
      <c r="K25" s="22">
        <f t="shared" si="1"/>
        <v>0</v>
      </c>
    </row>
    <row r="26" spans="1:11" x14ac:dyDescent="0.3">
      <c r="A26" s="18"/>
      <c r="B26" s="9">
        <v>610</v>
      </c>
      <c r="C26" s="9" t="s">
        <v>21</v>
      </c>
      <c r="D26" s="19">
        <v>0</v>
      </c>
      <c r="E26" s="19">
        <v>0</v>
      </c>
      <c r="F26" s="118">
        <f t="shared" si="8"/>
        <v>0</v>
      </c>
      <c r="G26" s="20">
        <f t="shared" si="9"/>
        <v>0</v>
      </c>
      <c r="H26" s="21">
        <f t="shared" si="10"/>
        <v>0</v>
      </c>
      <c r="I26" s="22">
        <f t="shared" si="11"/>
        <v>0</v>
      </c>
      <c r="J26" s="22">
        <f t="shared" si="0"/>
        <v>0</v>
      </c>
      <c r="K26" s="22">
        <f t="shared" si="1"/>
        <v>0</v>
      </c>
    </row>
    <row r="27" spans="1:11" x14ac:dyDescent="0.3">
      <c r="A27" s="18"/>
      <c r="B27" s="9">
        <v>612</v>
      </c>
      <c r="C27" s="9" t="s">
        <v>112</v>
      </c>
      <c r="D27" s="19">
        <v>0</v>
      </c>
      <c r="E27" s="19">
        <v>0</v>
      </c>
      <c r="F27" s="118">
        <f t="shared" si="8"/>
        <v>0</v>
      </c>
      <c r="G27" s="20">
        <f t="shared" si="9"/>
        <v>0</v>
      </c>
      <c r="H27" s="21">
        <f t="shared" si="10"/>
        <v>0</v>
      </c>
      <c r="I27" s="22">
        <f t="shared" si="11"/>
        <v>0</v>
      </c>
      <c r="J27" s="22">
        <f t="shared" si="0"/>
        <v>0</v>
      </c>
      <c r="K27" s="22">
        <f t="shared" si="1"/>
        <v>0</v>
      </c>
    </row>
    <row r="28" spans="1:11" x14ac:dyDescent="0.3">
      <c r="A28" s="18"/>
      <c r="B28" s="9">
        <v>615</v>
      </c>
      <c r="C28" s="9" t="s">
        <v>113</v>
      </c>
      <c r="D28" s="19">
        <v>1320</v>
      </c>
      <c r="E28" s="19">
        <v>1320</v>
      </c>
      <c r="F28" s="118">
        <f t="shared" si="8"/>
        <v>0</v>
      </c>
      <c r="G28" s="20">
        <f t="shared" si="9"/>
        <v>0</v>
      </c>
      <c r="H28" s="21">
        <f t="shared" si="10"/>
        <v>0</v>
      </c>
      <c r="I28" s="22">
        <f t="shared" si="11"/>
        <v>0</v>
      </c>
      <c r="J28" s="22">
        <f t="shared" si="0"/>
        <v>0</v>
      </c>
      <c r="K28" s="22">
        <f t="shared" si="1"/>
        <v>0</v>
      </c>
    </row>
    <row r="29" spans="1:11" x14ac:dyDescent="0.3">
      <c r="A29" s="18"/>
      <c r="B29" s="9">
        <v>616</v>
      </c>
      <c r="C29" s="9" t="s">
        <v>114</v>
      </c>
      <c r="D29" s="19">
        <v>92544.639999999999</v>
      </c>
      <c r="E29" s="19">
        <v>92544.639999999999</v>
      </c>
      <c r="F29" s="118">
        <f t="shared" si="8"/>
        <v>0</v>
      </c>
      <c r="G29" s="20">
        <f t="shared" si="9"/>
        <v>0</v>
      </c>
      <c r="H29" s="21">
        <f t="shared" si="10"/>
        <v>0</v>
      </c>
      <c r="I29" s="22">
        <f t="shared" si="11"/>
        <v>0</v>
      </c>
      <c r="J29" s="22">
        <f t="shared" si="0"/>
        <v>0</v>
      </c>
      <c r="K29" s="22">
        <f t="shared" si="1"/>
        <v>0</v>
      </c>
    </row>
    <row r="30" spans="1:11" x14ac:dyDescent="0.3">
      <c r="A30" s="18"/>
      <c r="B30" s="9">
        <v>642</v>
      </c>
      <c r="C30" s="9" t="s">
        <v>22</v>
      </c>
      <c r="D30" s="19">
        <v>17035.2</v>
      </c>
      <c r="E30" s="19">
        <v>17035.2</v>
      </c>
      <c r="F30" s="118">
        <f t="shared" si="8"/>
        <v>0</v>
      </c>
      <c r="G30" s="20">
        <f t="shared" si="9"/>
        <v>0</v>
      </c>
      <c r="H30" s="21">
        <f t="shared" si="10"/>
        <v>0</v>
      </c>
      <c r="I30" s="22">
        <f t="shared" si="11"/>
        <v>0</v>
      </c>
      <c r="J30" s="22">
        <f t="shared" si="0"/>
        <v>0</v>
      </c>
      <c r="K30" s="22">
        <f t="shared" si="1"/>
        <v>0</v>
      </c>
    </row>
    <row r="31" spans="1:11" x14ac:dyDescent="0.3">
      <c r="A31" s="52"/>
      <c r="B31" s="9"/>
      <c r="C31" s="54" t="s">
        <v>118</v>
      </c>
      <c r="D31" s="53">
        <f>SUM(D15:D30)</f>
        <v>193018.73</v>
      </c>
      <c r="E31" s="53">
        <f t="shared" ref="E31:K31" si="12">SUM(E15:E30)</f>
        <v>186845.11000000002</v>
      </c>
      <c r="F31" s="120">
        <f t="shared" si="12"/>
        <v>6173.6200000000035</v>
      </c>
      <c r="G31" s="53">
        <f t="shared" si="12"/>
        <v>2960.3823465870678</v>
      </c>
      <c r="H31" s="53">
        <f t="shared" si="12"/>
        <v>2619.8862456643001</v>
      </c>
      <c r="I31" s="53">
        <f t="shared" si="12"/>
        <v>232.21611866551302</v>
      </c>
      <c r="J31" s="53">
        <f t="shared" si="12"/>
        <v>163.39637869852615</v>
      </c>
      <c r="K31" s="53">
        <f t="shared" si="12"/>
        <v>197.73891038459587</v>
      </c>
    </row>
    <row r="32" spans="1:11" x14ac:dyDescent="0.3">
      <c r="B32" s="9"/>
      <c r="C32" s="9"/>
      <c r="D32" s="11"/>
      <c r="E32" s="20"/>
      <c r="F32" s="118"/>
      <c r="G32" s="20"/>
      <c r="H32" s="21"/>
      <c r="I32" s="22"/>
      <c r="J32" s="22"/>
      <c r="K32" s="22"/>
    </row>
    <row r="33" spans="1:11" ht="36.75" customHeight="1" x14ac:dyDescent="0.3">
      <c r="A33" s="51" t="s">
        <v>35</v>
      </c>
      <c r="B33" s="9">
        <v>177</v>
      </c>
      <c r="C33" s="4" t="s">
        <v>115</v>
      </c>
      <c r="D33" s="19">
        <v>14501.97</v>
      </c>
      <c r="E33" s="19">
        <v>12430.26</v>
      </c>
      <c r="F33" s="118">
        <f t="shared" ref="F33:F40" si="13">D33-E33</f>
        <v>2071.7099999999991</v>
      </c>
      <c r="G33" s="20">
        <f t="shared" ref="G33:G40" si="14">F33*$E$4</f>
        <v>993.42909204775958</v>
      </c>
      <c r="H33" s="21">
        <f t="shared" ref="H33:H40" si="15">F33*$E$7</f>
        <v>879.1672526014205</v>
      </c>
      <c r="I33" s="22">
        <f t="shared" ref="I33:I40" si="16">F33*$E$8</f>
        <v>77.925828800692216</v>
      </c>
      <c r="J33" s="22">
        <f t="shared" ref="J33:J40" si="17">F33*$E$9</f>
        <v>54.831672780884354</v>
      </c>
      <c r="K33" s="22">
        <f t="shared" ref="K33:K40" si="18">F33*$E$10</f>
        <v>66.356153769242496</v>
      </c>
    </row>
    <row r="34" spans="1:11" x14ac:dyDescent="0.3">
      <c r="A34" s="18"/>
      <c r="B34" s="9">
        <v>190</v>
      </c>
      <c r="C34" s="4" t="s">
        <v>116</v>
      </c>
      <c r="D34" s="19">
        <v>0</v>
      </c>
      <c r="E34" s="19">
        <v>0</v>
      </c>
      <c r="F34" s="118">
        <f t="shared" si="13"/>
        <v>0</v>
      </c>
      <c r="G34" s="20">
        <f t="shared" si="14"/>
        <v>0</v>
      </c>
      <c r="H34" s="21">
        <f t="shared" si="15"/>
        <v>0</v>
      </c>
      <c r="I34" s="22">
        <f t="shared" si="16"/>
        <v>0</v>
      </c>
      <c r="J34" s="22">
        <f t="shared" si="17"/>
        <v>0</v>
      </c>
      <c r="K34" s="22">
        <f t="shared" si="18"/>
        <v>0</v>
      </c>
    </row>
    <row r="35" spans="1:11" x14ac:dyDescent="0.3">
      <c r="A35" s="18"/>
      <c r="B35" s="9">
        <v>210</v>
      </c>
      <c r="C35" s="9" t="s">
        <v>16</v>
      </c>
      <c r="D35" s="19">
        <v>6121</v>
      </c>
      <c r="E35" s="19">
        <v>5176</v>
      </c>
      <c r="F35" s="118">
        <f t="shared" si="13"/>
        <v>945</v>
      </c>
      <c r="G35" s="20">
        <f t="shared" si="14"/>
        <v>453.14763745173462</v>
      </c>
      <c r="H35" s="21">
        <f t="shared" si="15"/>
        <v>401.02767940896297</v>
      </c>
      <c r="I35" s="22">
        <f t="shared" si="16"/>
        <v>35.545471237120147</v>
      </c>
      <c r="J35" s="22">
        <f t="shared" si="17"/>
        <v>25.011189200194881</v>
      </c>
      <c r="K35" s="22">
        <f t="shared" si="18"/>
        <v>30.268022701987334</v>
      </c>
    </row>
    <row r="36" spans="1:11" x14ac:dyDescent="0.3">
      <c r="A36" s="18"/>
      <c r="B36" s="9">
        <v>220</v>
      </c>
      <c r="C36" s="9" t="s">
        <v>17</v>
      </c>
      <c r="D36" s="19">
        <v>1071.6600000000001</v>
      </c>
      <c r="E36" s="19">
        <v>918.72</v>
      </c>
      <c r="F36" s="118">
        <f t="shared" si="13"/>
        <v>152.94000000000005</v>
      </c>
      <c r="G36" s="20">
        <f t="shared" si="14"/>
        <v>73.337989070760131</v>
      </c>
      <c r="H36" s="21">
        <f t="shared" si="15"/>
        <v>64.902828877044257</v>
      </c>
      <c r="I36" s="22">
        <f t="shared" si="16"/>
        <v>5.7527242021218594</v>
      </c>
      <c r="J36" s="22">
        <f t="shared" si="17"/>
        <v>4.0478426203997948</v>
      </c>
      <c r="K36" s="22">
        <f t="shared" si="18"/>
        <v>4.8986152296740153</v>
      </c>
    </row>
    <row r="37" spans="1:11" x14ac:dyDescent="0.3">
      <c r="A37" s="18"/>
      <c r="B37" s="9">
        <v>230</v>
      </c>
      <c r="C37" s="9" t="s">
        <v>18</v>
      </c>
      <c r="D37" s="19">
        <v>2437.7600000000002</v>
      </c>
      <c r="E37" s="19">
        <v>2089.5100000000002</v>
      </c>
      <c r="F37" s="118">
        <f t="shared" si="13"/>
        <v>348.25</v>
      </c>
      <c r="G37" s="20">
        <f t="shared" si="14"/>
        <v>166.99329602387999</v>
      </c>
      <c r="H37" s="21">
        <f t="shared" si="15"/>
        <v>147.78612630071044</v>
      </c>
      <c r="I37" s="22">
        <f t="shared" si="16"/>
        <v>13.099164400346128</v>
      </c>
      <c r="J37" s="22">
        <f t="shared" si="17"/>
        <v>9.2170863904421871</v>
      </c>
      <c r="K37" s="22">
        <f t="shared" si="18"/>
        <v>11.154326884621259</v>
      </c>
    </row>
    <row r="38" spans="1:11" x14ac:dyDescent="0.3">
      <c r="A38" s="18"/>
      <c r="B38" s="9">
        <v>260</v>
      </c>
      <c r="C38" s="9" t="s">
        <v>36</v>
      </c>
      <c r="D38" s="19">
        <v>82.27</v>
      </c>
      <c r="E38" s="19">
        <v>70.540000000000006</v>
      </c>
      <c r="F38" s="118">
        <f t="shared" si="13"/>
        <v>11.72999999999999</v>
      </c>
      <c r="G38" s="20">
        <f t="shared" si="14"/>
        <v>5.6247849601151776</v>
      </c>
      <c r="H38" s="21">
        <f t="shared" si="15"/>
        <v>4.9778356396477585</v>
      </c>
      <c r="I38" s="22">
        <f t="shared" si="16"/>
        <v>0.44121521440361794</v>
      </c>
      <c r="J38" s="22">
        <f t="shared" si="17"/>
        <v>0.3104563484849584</v>
      </c>
      <c r="K38" s="22">
        <f t="shared" si="18"/>
        <v>0.3757078373484774</v>
      </c>
    </row>
    <row r="39" spans="1:11" x14ac:dyDescent="0.3">
      <c r="A39" s="18"/>
      <c r="B39" s="9">
        <v>290</v>
      </c>
      <c r="C39" s="9" t="s">
        <v>19</v>
      </c>
      <c r="D39" s="19">
        <v>248.71</v>
      </c>
      <c r="E39" s="19">
        <v>213.18</v>
      </c>
      <c r="F39" s="118">
        <f t="shared" si="13"/>
        <v>35.53</v>
      </c>
      <c r="G39" s="20">
        <f t="shared" si="14"/>
        <v>17.037392125566278</v>
      </c>
      <c r="H39" s="21">
        <f t="shared" si="15"/>
        <v>15.077792009947572</v>
      </c>
      <c r="I39" s="22">
        <f t="shared" si="16"/>
        <v>1.3364344900051628</v>
      </c>
      <c r="J39" s="22">
        <f t="shared" si="17"/>
        <v>0.94036778019357048</v>
      </c>
      <c r="K39" s="22">
        <f t="shared" si="18"/>
        <v>1.1380135942874181</v>
      </c>
    </row>
    <row r="40" spans="1:11" x14ac:dyDescent="0.3">
      <c r="A40" s="18"/>
      <c r="B40" s="9">
        <v>532</v>
      </c>
      <c r="C40" s="9" t="s">
        <v>110</v>
      </c>
      <c r="D40" s="19">
        <v>350</v>
      </c>
      <c r="E40" s="19">
        <v>350</v>
      </c>
      <c r="F40" s="118">
        <f t="shared" si="13"/>
        <v>0</v>
      </c>
      <c r="G40" s="20">
        <f t="shared" si="14"/>
        <v>0</v>
      </c>
      <c r="H40" s="21">
        <f t="shared" si="15"/>
        <v>0</v>
      </c>
      <c r="I40" s="22">
        <f t="shared" si="16"/>
        <v>0</v>
      </c>
      <c r="J40" s="22">
        <f t="shared" si="17"/>
        <v>0</v>
      </c>
      <c r="K40" s="22">
        <f t="shared" si="18"/>
        <v>0</v>
      </c>
    </row>
    <row r="41" spans="1:11" x14ac:dyDescent="0.3">
      <c r="A41" s="18"/>
      <c r="B41" s="9"/>
      <c r="C41" s="54" t="s">
        <v>119</v>
      </c>
      <c r="D41" s="53">
        <f>SUM(D33:D40)</f>
        <v>24813.37</v>
      </c>
      <c r="E41" s="53">
        <f t="shared" ref="E41:K41" si="19">SUM(E33:E40)</f>
        <v>21248.210000000006</v>
      </c>
      <c r="F41" s="120">
        <f t="shared" si="19"/>
        <v>3565.1599999999994</v>
      </c>
      <c r="G41" s="53">
        <f t="shared" si="19"/>
        <v>1709.5701916798159</v>
      </c>
      <c r="H41" s="53">
        <f t="shared" si="19"/>
        <v>1512.9395148377337</v>
      </c>
      <c r="I41" s="53">
        <f t="shared" si="19"/>
        <v>134.10083834468915</v>
      </c>
      <c r="J41" s="53">
        <f t="shared" si="19"/>
        <v>94.358615120599751</v>
      </c>
      <c r="K41" s="53">
        <f t="shared" si="19"/>
        <v>114.19084001716099</v>
      </c>
    </row>
    <row r="42" spans="1:11" x14ac:dyDescent="0.3">
      <c r="A42" s="18"/>
      <c r="B42" s="9"/>
      <c r="C42" s="9"/>
      <c r="D42" s="11"/>
      <c r="E42" s="20"/>
      <c r="F42" s="118"/>
      <c r="G42" s="20"/>
      <c r="H42" s="21"/>
      <c r="I42" s="22"/>
      <c r="J42" s="22"/>
      <c r="K42" s="22"/>
    </row>
    <row r="43" spans="1:11" ht="33.75" customHeight="1" x14ac:dyDescent="0.3">
      <c r="A43" s="51" t="s">
        <v>131</v>
      </c>
      <c r="B43" s="9">
        <v>113</v>
      </c>
      <c r="C43" s="9" t="s">
        <v>13</v>
      </c>
      <c r="D43" s="19">
        <v>0</v>
      </c>
      <c r="E43" s="20">
        <v>0</v>
      </c>
      <c r="F43" s="118">
        <f t="shared" ref="F43:F59" si="20">D43-E43</f>
        <v>0</v>
      </c>
      <c r="G43" s="20">
        <f t="shared" ref="G43:G59" si="21">F43*$E$4</f>
        <v>0</v>
      </c>
      <c r="H43" s="21">
        <f t="shared" ref="H43:H59" si="22">F43*$E$7</f>
        <v>0</v>
      </c>
      <c r="I43" s="22">
        <f t="shared" ref="I43:I59" si="23">F43*$E$8</f>
        <v>0</v>
      </c>
      <c r="J43" s="22">
        <f t="shared" ref="J43:J59" si="24">F43*$E$9</f>
        <v>0</v>
      </c>
      <c r="K43" s="22">
        <f t="shared" ref="K43:K59" si="25">F43*$E$10</f>
        <v>0</v>
      </c>
    </row>
    <row r="44" spans="1:11" x14ac:dyDescent="0.3">
      <c r="A44" s="18"/>
      <c r="B44" s="9">
        <v>114</v>
      </c>
      <c r="C44" s="9" t="s">
        <v>14</v>
      </c>
      <c r="D44" s="19">
        <v>0</v>
      </c>
      <c r="E44" s="20">
        <v>0</v>
      </c>
      <c r="F44" s="118">
        <f t="shared" si="20"/>
        <v>0</v>
      </c>
      <c r="G44" s="20">
        <f t="shared" si="21"/>
        <v>0</v>
      </c>
      <c r="H44" s="21">
        <f t="shared" si="22"/>
        <v>0</v>
      </c>
      <c r="I44" s="22">
        <f t="shared" si="23"/>
        <v>0</v>
      </c>
      <c r="J44" s="22">
        <f t="shared" si="24"/>
        <v>0</v>
      </c>
      <c r="K44" s="22">
        <f t="shared" si="25"/>
        <v>0</v>
      </c>
    </row>
    <row r="45" spans="1:11" x14ac:dyDescent="0.3">
      <c r="A45" s="18"/>
      <c r="B45" s="9">
        <v>116</v>
      </c>
      <c r="C45" s="9" t="s">
        <v>23</v>
      </c>
      <c r="D45" s="19">
        <v>0</v>
      </c>
      <c r="E45" s="20">
        <v>0</v>
      </c>
      <c r="F45" s="118">
        <f t="shared" si="20"/>
        <v>0</v>
      </c>
      <c r="G45" s="20">
        <f t="shared" si="21"/>
        <v>0</v>
      </c>
      <c r="H45" s="21">
        <f t="shared" si="22"/>
        <v>0</v>
      </c>
      <c r="I45" s="22">
        <f t="shared" si="23"/>
        <v>0</v>
      </c>
      <c r="J45" s="22">
        <f t="shared" si="24"/>
        <v>0</v>
      </c>
      <c r="K45" s="22">
        <f t="shared" si="25"/>
        <v>0</v>
      </c>
    </row>
    <row r="46" spans="1:11" x14ac:dyDescent="0.3">
      <c r="A46" s="18"/>
      <c r="B46" s="9">
        <v>161</v>
      </c>
      <c r="C46" s="9" t="s">
        <v>15</v>
      </c>
      <c r="D46" s="19">
        <v>8965.4599999999991</v>
      </c>
      <c r="E46" s="19">
        <v>7684.68</v>
      </c>
      <c r="F46" s="118">
        <f t="shared" si="20"/>
        <v>1280.7799999999988</v>
      </c>
      <c r="G46" s="20">
        <f t="shared" si="21"/>
        <v>614.16130274648913</v>
      </c>
      <c r="H46" s="21">
        <f t="shared" si="22"/>
        <v>543.52193781313349</v>
      </c>
      <c r="I46" s="22">
        <f t="shared" si="23"/>
        <v>48.175585874157356</v>
      </c>
      <c r="J46" s="22">
        <f t="shared" si="24"/>
        <v>33.898233760661981</v>
      </c>
      <c r="K46" s="22">
        <f t="shared" si="25"/>
        <v>41.022939805556938</v>
      </c>
    </row>
    <row r="47" spans="1:11" x14ac:dyDescent="0.3">
      <c r="A47" s="18"/>
      <c r="B47" s="9">
        <v>191</v>
      </c>
      <c r="C47" s="9" t="s">
        <v>117</v>
      </c>
      <c r="D47" s="19">
        <v>54316.85</v>
      </c>
      <c r="E47" s="19">
        <v>46557.3</v>
      </c>
      <c r="F47" s="118">
        <f t="shared" si="20"/>
        <v>7759.5499999999956</v>
      </c>
      <c r="G47" s="20">
        <f t="shared" si="21"/>
        <v>3720.8695769191595</v>
      </c>
      <c r="H47" s="21">
        <f t="shared" si="22"/>
        <v>3292.9040526537747</v>
      </c>
      <c r="I47" s="22">
        <f t="shared" si="23"/>
        <v>291.86969453756137</v>
      </c>
      <c r="J47" s="22">
        <f t="shared" si="24"/>
        <v>205.37097688716622</v>
      </c>
      <c r="K47" s="22">
        <f t="shared" si="25"/>
        <v>248.53569900233407</v>
      </c>
    </row>
    <row r="48" spans="1:11" x14ac:dyDescent="0.3">
      <c r="A48" s="18"/>
      <c r="B48" s="9">
        <v>210</v>
      </c>
      <c r="C48" s="9" t="s">
        <v>16</v>
      </c>
      <c r="D48" s="19">
        <v>7385.94</v>
      </c>
      <c r="E48" s="19">
        <v>6322.82</v>
      </c>
      <c r="F48" s="118">
        <f t="shared" si="20"/>
        <v>1063.1199999999999</v>
      </c>
      <c r="G48" s="20">
        <f t="shared" si="21"/>
        <v>509.78869452665407</v>
      </c>
      <c r="H48" s="21">
        <f t="shared" si="22"/>
        <v>451.15401749550972</v>
      </c>
      <c r="I48" s="22">
        <f t="shared" si="23"/>
        <v>39.988467070483772</v>
      </c>
      <c r="J48" s="22">
        <f t="shared" si="24"/>
        <v>28.137455515884845</v>
      </c>
      <c r="K48" s="22">
        <f t="shared" si="25"/>
        <v>34.051365391467485</v>
      </c>
    </row>
    <row r="49" spans="1:11" x14ac:dyDescent="0.3">
      <c r="A49" s="18"/>
      <c r="B49" s="9">
        <v>220</v>
      </c>
      <c r="C49" s="9" t="s">
        <v>17</v>
      </c>
      <c r="D49" s="19">
        <v>4746.68</v>
      </c>
      <c r="E49" s="19">
        <v>4072.89</v>
      </c>
      <c r="F49" s="118">
        <f t="shared" si="20"/>
        <v>673.79000000000042</v>
      </c>
      <c r="G49" s="20">
        <f t="shared" si="21"/>
        <v>323.09666310963439</v>
      </c>
      <c r="H49" s="21">
        <f t="shared" si="22"/>
        <v>285.93485725816436</v>
      </c>
      <c r="I49" s="22">
        <f t="shared" si="23"/>
        <v>25.344109063343065</v>
      </c>
      <c r="J49" s="22">
        <f t="shared" si="24"/>
        <v>17.833110234073352</v>
      </c>
      <c r="K49" s="22">
        <f t="shared" si="25"/>
        <v>21.581260334785249</v>
      </c>
    </row>
    <row r="50" spans="1:11" x14ac:dyDescent="0.3">
      <c r="A50" s="18"/>
      <c r="B50" s="9">
        <v>230</v>
      </c>
      <c r="C50" s="9" t="s">
        <v>18</v>
      </c>
      <c r="D50" s="19">
        <v>10637.76</v>
      </c>
      <c r="E50" s="19">
        <v>9118.08</v>
      </c>
      <c r="F50" s="118">
        <f t="shared" si="20"/>
        <v>1519.6800000000003</v>
      </c>
      <c r="G50" s="20">
        <f t="shared" si="21"/>
        <v>728.71894357952624</v>
      </c>
      <c r="H50" s="21">
        <f t="shared" si="22"/>
        <v>644.90343263937882</v>
      </c>
      <c r="I50" s="22">
        <f t="shared" si="23"/>
        <v>57.161631459922489</v>
      </c>
      <c r="J50" s="22">
        <f t="shared" si="24"/>
        <v>40.2211682579388</v>
      </c>
      <c r="K50" s="22">
        <f t="shared" si="25"/>
        <v>48.674824063233991</v>
      </c>
    </row>
    <row r="51" spans="1:11" x14ac:dyDescent="0.3">
      <c r="A51" s="18"/>
      <c r="B51" s="9">
        <v>260</v>
      </c>
      <c r="C51" s="9" t="s">
        <v>36</v>
      </c>
      <c r="D51" s="19">
        <v>359.44</v>
      </c>
      <c r="E51" s="19">
        <v>308.27</v>
      </c>
      <c r="F51" s="118">
        <f t="shared" si="20"/>
        <v>51.170000000000016</v>
      </c>
      <c r="G51" s="20">
        <f t="shared" si="21"/>
        <v>24.537105405719863</v>
      </c>
      <c r="H51" s="21">
        <f t="shared" si="22"/>
        <v>21.714906196144593</v>
      </c>
      <c r="I51" s="22">
        <f t="shared" si="23"/>
        <v>1.924721442543321</v>
      </c>
      <c r="J51" s="22">
        <f t="shared" si="24"/>
        <v>1.3543095781735157</v>
      </c>
      <c r="K51" s="22">
        <f t="shared" si="25"/>
        <v>1.6389573774187223</v>
      </c>
    </row>
    <row r="52" spans="1:11" x14ac:dyDescent="0.3">
      <c r="A52" s="18"/>
      <c r="B52" s="9">
        <v>290</v>
      </c>
      <c r="C52" s="9" t="s">
        <v>19</v>
      </c>
      <c r="D52" s="19">
        <v>416.58</v>
      </c>
      <c r="E52" s="19">
        <v>356.27</v>
      </c>
      <c r="F52" s="118">
        <f t="shared" si="20"/>
        <v>60.31</v>
      </c>
      <c r="G52" s="20">
        <f t="shared" si="21"/>
        <v>28.919930174300653</v>
      </c>
      <c r="H52" s="21">
        <f t="shared" si="22"/>
        <v>25.59362893667149</v>
      </c>
      <c r="I52" s="22">
        <f t="shared" si="23"/>
        <v>2.2685157357785357</v>
      </c>
      <c r="J52" s="22">
        <f t="shared" si="24"/>
        <v>1.5962167414431252</v>
      </c>
      <c r="K52" s="22">
        <f t="shared" si="25"/>
        <v>1.9317084118061971</v>
      </c>
    </row>
    <row r="53" spans="1:11" x14ac:dyDescent="0.3">
      <c r="A53" s="18"/>
      <c r="B53" s="9">
        <v>300</v>
      </c>
      <c r="C53" s="9" t="s">
        <v>20</v>
      </c>
      <c r="D53" s="19">
        <v>0</v>
      </c>
      <c r="E53" s="19">
        <v>0</v>
      </c>
      <c r="F53" s="118">
        <f t="shared" si="20"/>
        <v>0</v>
      </c>
      <c r="G53" s="20">
        <f t="shared" si="21"/>
        <v>0</v>
      </c>
      <c r="H53" s="21">
        <f t="shared" si="22"/>
        <v>0</v>
      </c>
      <c r="I53" s="22">
        <f t="shared" si="23"/>
        <v>0</v>
      </c>
      <c r="J53" s="22">
        <f t="shared" si="24"/>
        <v>0</v>
      </c>
      <c r="K53" s="22">
        <f t="shared" si="25"/>
        <v>0</v>
      </c>
    </row>
    <row r="54" spans="1:11" x14ac:dyDescent="0.3">
      <c r="A54" s="18"/>
      <c r="B54" s="9">
        <v>532</v>
      </c>
      <c r="C54" s="9" t="s">
        <v>110</v>
      </c>
      <c r="D54" s="19">
        <v>1275</v>
      </c>
      <c r="E54" s="19">
        <v>1275</v>
      </c>
      <c r="F54" s="118">
        <f t="shared" ref="F54" si="26">D54-E54</f>
        <v>0</v>
      </c>
      <c r="G54" s="20">
        <f t="shared" ref="G54" si="27">F54*$E$4</f>
        <v>0</v>
      </c>
      <c r="H54" s="21">
        <f t="shared" ref="H54" si="28">F54*$E$7</f>
        <v>0</v>
      </c>
      <c r="I54" s="22">
        <f t="shared" ref="I54" si="29">F54*$E$8</f>
        <v>0</v>
      </c>
      <c r="J54" s="22">
        <f t="shared" ref="J54" si="30">F54*$E$9</f>
        <v>0</v>
      </c>
      <c r="K54" s="22">
        <f t="shared" ref="K54" si="31">F54*$E$10</f>
        <v>0</v>
      </c>
    </row>
    <row r="55" spans="1:11" x14ac:dyDescent="0.3">
      <c r="A55" s="18"/>
      <c r="B55" s="9">
        <v>580</v>
      </c>
      <c r="C55" s="9" t="s">
        <v>24</v>
      </c>
      <c r="D55" s="19">
        <v>1269.18</v>
      </c>
      <c r="E55" s="19">
        <v>1232.1199999999999</v>
      </c>
      <c r="F55" s="118">
        <f t="shared" si="20"/>
        <v>37.060000000000173</v>
      </c>
      <c r="G55" s="20">
        <f t="shared" si="21"/>
        <v>17.771059729059644</v>
      </c>
      <c r="H55" s="21">
        <f t="shared" si="22"/>
        <v>15.727074919466919</v>
      </c>
      <c r="I55" s="22">
        <f t="shared" si="23"/>
        <v>1.3939843005795542</v>
      </c>
      <c r="J55" s="22">
        <f t="shared" si="24"/>
        <v>0.98086208651770013</v>
      </c>
      <c r="K55" s="22">
        <f t="shared" si="25"/>
        <v>1.1870189643763553</v>
      </c>
    </row>
    <row r="56" spans="1:11" x14ac:dyDescent="0.3">
      <c r="A56" s="18"/>
      <c r="B56" s="9">
        <v>610</v>
      </c>
      <c r="C56" s="9" t="s">
        <v>21</v>
      </c>
      <c r="D56" s="19">
        <v>18.75</v>
      </c>
      <c r="E56" s="19">
        <v>18.75</v>
      </c>
      <c r="F56" s="118">
        <f t="shared" si="20"/>
        <v>0</v>
      </c>
      <c r="G56" s="20">
        <f t="shared" si="21"/>
        <v>0</v>
      </c>
      <c r="H56" s="20">
        <f t="shared" si="22"/>
        <v>0</v>
      </c>
      <c r="I56" s="20">
        <f t="shared" si="23"/>
        <v>0</v>
      </c>
      <c r="J56" s="20">
        <f t="shared" si="24"/>
        <v>0</v>
      </c>
      <c r="K56" s="20">
        <f t="shared" si="25"/>
        <v>0</v>
      </c>
    </row>
    <row r="57" spans="1:11" x14ac:dyDescent="0.3">
      <c r="A57" s="18"/>
      <c r="B57" s="9">
        <v>616</v>
      </c>
      <c r="C57" s="9" t="s">
        <v>114</v>
      </c>
      <c r="D57" s="19">
        <v>896</v>
      </c>
      <c r="E57" s="19">
        <v>896</v>
      </c>
      <c r="F57" s="118">
        <f t="shared" ref="F57" si="32">D57-E57</f>
        <v>0</v>
      </c>
      <c r="G57" s="20">
        <f t="shared" ref="G57" si="33">F57*$E$4</f>
        <v>0</v>
      </c>
      <c r="H57" s="20">
        <f t="shared" ref="H57" si="34">F57*$E$7</f>
        <v>0</v>
      </c>
      <c r="I57" s="20">
        <f t="shared" ref="I57" si="35">F57*$E$8</f>
        <v>0</v>
      </c>
      <c r="J57" s="20">
        <f t="shared" ref="J57" si="36">F57*$E$9</f>
        <v>0</v>
      </c>
      <c r="K57" s="20">
        <f t="shared" ref="K57" si="37">F57*$E$10</f>
        <v>0</v>
      </c>
    </row>
    <row r="58" spans="1:11" x14ac:dyDescent="0.3">
      <c r="A58" s="18"/>
      <c r="B58" s="9">
        <v>642</v>
      </c>
      <c r="C58" s="9" t="s">
        <v>22</v>
      </c>
      <c r="D58" s="19">
        <v>0</v>
      </c>
      <c r="E58" s="19">
        <v>0</v>
      </c>
      <c r="F58" s="118">
        <f t="shared" si="20"/>
        <v>0</v>
      </c>
      <c r="G58" s="20">
        <f t="shared" si="21"/>
        <v>0</v>
      </c>
      <c r="H58" s="21">
        <f t="shared" si="22"/>
        <v>0</v>
      </c>
      <c r="I58" s="22">
        <f t="shared" si="23"/>
        <v>0</v>
      </c>
      <c r="J58" s="22">
        <f t="shared" si="24"/>
        <v>0</v>
      </c>
      <c r="K58" s="22">
        <f t="shared" si="25"/>
        <v>0</v>
      </c>
    </row>
    <row r="59" spans="1:11" x14ac:dyDescent="0.3">
      <c r="A59" s="18"/>
      <c r="B59" s="9">
        <v>810</v>
      </c>
      <c r="C59" s="9" t="s">
        <v>25</v>
      </c>
      <c r="D59" s="19">
        <v>1027.75</v>
      </c>
      <c r="E59" s="19">
        <v>1027.75</v>
      </c>
      <c r="F59" s="118">
        <f t="shared" si="20"/>
        <v>0</v>
      </c>
      <c r="G59" s="20">
        <f t="shared" si="21"/>
        <v>0</v>
      </c>
      <c r="H59" s="21">
        <f t="shared" si="22"/>
        <v>0</v>
      </c>
      <c r="I59" s="22">
        <f t="shared" si="23"/>
        <v>0</v>
      </c>
      <c r="J59" s="22">
        <f t="shared" si="24"/>
        <v>0</v>
      </c>
      <c r="K59" s="22">
        <f t="shared" si="25"/>
        <v>0</v>
      </c>
    </row>
    <row r="60" spans="1:11" x14ac:dyDescent="0.3">
      <c r="A60" s="18"/>
      <c r="B60" s="9"/>
      <c r="C60" s="54" t="s">
        <v>120</v>
      </c>
      <c r="D60" s="53">
        <f>SUM(D43:D59)</f>
        <v>91315.389999999985</v>
      </c>
      <c r="E60" s="53">
        <f t="shared" ref="E60:K60" si="38">SUM(E43:E59)</f>
        <v>78869.930000000008</v>
      </c>
      <c r="F60" s="120">
        <f t="shared" si="38"/>
        <v>12445.459999999994</v>
      </c>
      <c r="G60" s="53">
        <f t="shared" si="38"/>
        <v>5967.8632761905428</v>
      </c>
      <c r="H60" s="53">
        <f t="shared" si="38"/>
        <v>5281.4539079122442</v>
      </c>
      <c r="I60" s="53">
        <f t="shared" si="38"/>
        <v>468.12670948436948</v>
      </c>
      <c r="J60" s="53">
        <f t="shared" si="38"/>
        <v>329.39233306185952</v>
      </c>
      <c r="K60" s="53">
        <f t="shared" si="38"/>
        <v>398.62377335097898</v>
      </c>
    </row>
    <row r="61" spans="1:11" x14ac:dyDescent="0.3">
      <c r="A61" s="18"/>
      <c r="B61" s="9"/>
      <c r="C61" s="9"/>
      <c r="D61" s="19"/>
      <c r="E61" s="20"/>
      <c r="F61" s="118"/>
      <c r="G61" s="20"/>
      <c r="H61" s="21"/>
      <c r="I61" s="22"/>
      <c r="J61" s="22"/>
      <c r="K61" s="22"/>
    </row>
    <row r="62" spans="1:11" ht="33" x14ac:dyDescent="0.3">
      <c r="A62" s="51" t="s">
        <v>130</v>
      </c>
      <c r="B62" s="9">
        <v>113</v>
      </c>
      <c r="C62" s="9" t="s">
        <v>13</v>
      </c>
      <c r="D62" s="19">
        <v>3741.8</v>
      </c>
      <c r="E62" s="19">
        <v>3185.8</v>
      </c>
      <c r="F62" s="118">
        <f t="shared" ref="F62:F76" si="39">D62-E62</f>
        <v>556</v>
      </c>
      <c r="G62" s="20">
        <f t="shared" ref="G62:G76" si="40">F62*$E$4</f>
        <v>266.61384806684072</v>
      </c>
      <c r="H62" s="21">
        <f t="shared" ref="H62:H76" si="41">F62*$E$7</f>
        <v>235.94856058347452</v>
      </c>
      <c r="I62" s="22">
        <f t="shared" ref="I62:I76" si="42">F62*$E$8</f>
        <v>20.913525934220953</v>
      </c>
      <c r="J62" s="22">
        <f t="shared" ref="J62:J76" si="43">F62*$E$9</f>
        <v>14.715577984453285</v>
      </c>
      <c r="K62" s="22">
        <f t="shared" ref="K62:K76" si="44">F62*$E$10</f>
        <v>17.808487431010537</v>
      </c>
    </row>
    <row r="63" spans="1:11" x14ac:dyDescent="0.3">
      <c r="A63" s="18"/>
      <c r="B63" s="9">
        <v>114</v>
      </c>
      <c r="C63" s="9" t="s">
        <v>14</v>
      </c>
      <c r="D63" s="19">
        <v>203</v>
      </c>
      <c r="E63" s="19">
        <v>203</v>
      </c>
      <c r="F63" s="118">
        <f t="shared" si="39"/>
        <v>0</v>
      </c>
      <c r="G63" s="20">
        <f t="shared" si="40"/>
        <v>0</v>
      </c>
      <c r="H63" s="21">
        <f t="shared" si="41"/>
        <v>0</v>
      </c>
      <c r="I63" s="22">
        <f t="shared" si="42"/>
        <v>0</v>
      </c>
      <c r="J63" s="22">
        <f t="shared" si="43"/>
        <v>0</v>
      </c>
      <c r="K63" s="22">
        <f t="shared" si="44"/>
        <v>0</v>
      </c>
    </row>
    <row r="64" spans="1:11" x14ac:dyDescent="0.3">
      <c r="A64" s="18"/>
      <c r="B64" s="9">
        <v>116</v>
      </c>
      <c r="C64" s="9" t="s">
        <v>23</v>
      </c>
      <c r="D64" s="19">
        <v>3300</v>
      </c>
      <c r="E64" s="19">
        <v>3300</v>
      </c>
      <c r="F64" s="118">
        <f t="shared" si="39"/>
        <v>0</v>
      </c>
      <c r="G64" s="20">
        <f t="shared" si="40"/>
        <v>0</v>
      </c>
      <c r="H64" s="21">
        <f t="shared" si="41"/>
        <v>0</v>
      </c>
      <c r="I64" s="22">
        <f t="shared" si="42"/>
        <v>0</v>
      </c>
      <c r="J64" s="22">
        <f t="shared" si="43"/>
        <v>0</v>
      </c>
      <c r="K64" s="22">
        <f t="shared" si="44"/>
        <v>0</v>
      </c>
    </row>
    <row r="65" spans="1:11" x14ac:dyDescent="0.3">
      <c r="A65" s="18"/>
      <c r="B65" s="9">
        <v>161</v>
      </c>
      <c r="C65" s="9" t="s">
        <v>15</v>
      </c>
      <c r="D65" s="19">
        <v>0</v>
      </c>
      <c r="E65" s="19">
        <v>0</v>
      </c>
      <c r="F65" s="118">
        <f t="shared" si="39"/>
        <v>0</v>
      </c>
      <c r="G65" s="20">
        <f t="shared" si="40"/>
        <v>0</v>
      </c>
      <c r="H65" s="21">
        <f t="shared" si="41"/>
        <v>0</v>
      </c>
      <c r="I65" s="22">
        <f t="shared" si="42"/>
        <v>0</v>
      </c>
      <c r="J65" s="22">
        <f t="shared" si="43"/>
        <v>0</v>
      </c>
      <c r="K65" s="22">
        <f t="shared" si="44"/>
        <v>0</v>
      </c>
    </row>
    <row r="66" spans="1:11" x14ac:dyDescent="0.3">
      <c r="A66" s="18"/>
      <c r="B66" s="9">
        <v>191</v>
      </c>
      <c r="C66" s="9" t="s">
        <v>117</v>
      </c>
      <c r="D66" s="19">
        <v>0</v>
      </c>
      <c r="E66" s="19">
        <v>0</v>
      </c>
      <c r="F66" s="118">
        <f t="shared" si="39"/>
        <v>0</v>
      </c>
      <c r="G66" s="20">
        <f t="shared" si="40"/>
        <v>0</v>
      </c>
      <c r="H66" s="21">
        <f t="shared" si="41"/>
        <v>0</v>
      </c>
      <c r="I66" s="22">
        <f t="shared" si="42"/>
        <v>0</v>
      </c>
      <c r="J66" s="22">
        <f t="shared" si="43"/>
        <v>0</v>
      </c>
      <c r="K66" s="22">
        <f t="shared" si="44"/>
        <v>0</v>
      </c>
    </row>
    <row r="67" spans="1:11" x14ac:dyDescent="0.3">
      <c r="A67" s="18"/>
      <c r="B67" s="9">
        <v>210</v>
      </c>
      <c r="C67" s="9" t="s">
        <v>16</v>
      </c>
      <c r="D67" s="19">
        <v>0</v>
      </c>
      <c r="E67" s="19">
        <v>0</v>
      </c>
      <c r="F67" s="118">
        <f t="shared" si="39"/>
        <v>0</v>
      </c>
      <c r="G67" s="20">
        <f t="shared" si="40"/>
        <v>0</v>
      </c>
      <c r="H67" s="21">
        <f t="shared" si="41"/>
        <v>0</v>
      </c>
      <c r="I67" s="22">
        <f t="shared" si="42"/>
        <v>0</v>
      </c>
      <c r="J67" s="22">
        <f t="shared" si="43"/>
        <v>0</v>
      </c>
      <c r="K67" s="22">
        <f t="shared" si="44"/>
        <v>0</v>
      </c>
    </row>
    <row r="68" spans="1:11" x14ac:dyDescent="0.3">
      <c r="A68" s="18"/>
      <c r="B68" s="9">
        <v>220</v>
      </c>
      <c r="C68" s="9" t="s">
        <v>17</v>
      </c>
      <c r="D68" s="19">
        <v>554.22</v>
      </c>
      <c r="E68" s="19">
        <v>511.68</v>
      </c>
      <c r="F68" s="118">
        <f t="shared" si="39"/>
        <v>42.54000000000002</v>
      </c>
      <c r="G68" s="20">
        <f t="shared" si="40"/>
        <v>20.398836504970159</v>
      </c>
      <c r="H68" s="21">
        <f t="shared" si="41"/>
        <v>18.052611092124121</v>
      </c>
      <c r="I68" s="22">
        <f t="shared" si="42"/>
        <v>1.6001104194995679</v>
      </c>
      <c r="J68" s="22">
        <f t="shared" si="43"/>
        <v>1.1259005170119478</v>
      </c>
      <c r="K68" s="22">
        <f t="shared" si="44"/>
        <v>1.3625414663942241</v>
      </c>
    </row>
    <row r="69" spans="1:11" x14ac:dyDescent="0.3">
      <c r="A69" s="18"/>
      <c r="B69" s="9">
        <v>230</v>
      </c>
      <c r="C69" s="9" t="s">
        <v>18</v>
      </c>
      <c r="D69" s="19">
        <v>0</v>
      </c>
      <c r="E69" s="19">
        <v>0</v>
      </c>
      <c r="F69" s="118">
        <f t="shared" si="39"/>
        <v>0</v>
      </c>
      <c r="G69" s="20">
        <f t="shared" si="40"/>
        <v>0</v>
      </c>
      <c r="H69" s="21">
        <f t="shared" si="41"/>
        <v>0</v>
      </c>
      <c r="I69" s="22">
        <f t="shared" si="42"/>
        <v>0</v>
      </c>
      <c r="J69" s="22">
        <f t="shared" si="43"/>
        <v>0</v>
      </c>
      <c r="K69" s="22">
        <f t="shared" si="44"/>
        <v>0</v>
      </c>
    </row>
    <row r="70" spans="1:11" x14ac:dyDescent="0.3">
      <c r="A70" s="18"/>
      <c r="B70" s="9">
        <v>260</v>
      </c>
      <c r="C70" s="9" t="s">
        <v>36</v>
      </c>
      <c r="D70" s="19">
        <v>40.98</v>
      </c>
      <c r="E70" s="19">
        <v>37.82</v>
      </c>
      <c r="F70" s="118">
        <f t="shared" si="39"/>
        <v>3.1599999999999966</v>
      </c>
      <c r="G70" s="20">
        <f t="shared" si="40"/>
        <v>1.5152873379338412</v>
      </c>
      <c r="H70" s="21">
        <f t="shared" si="41"/>
        <v>1.3410026105103934</v>
      </c>
      <c r="I70" s="22">
        <f t="shared" si="42"/>
        <v>0.11886104667650745</v>
      </c>
      <c r="J70" s="22">
        <f t="shared" si="43"/>
        <v>8.363529933610131E-2</v>
      </c>
      <c r="K70" s="22">
        <f t="shared" si="44"/>
        <v>0.10121370554315332</v>
      </c>
    </row>
    <row r="71" spans="1:11" x14ac:dyDescent="0.3">
      <c r="A71" s="18"/>
      <c r="B71" s="9">
        <v>290</v>
      </c>
      <c r="C71" s="9" t="s">
        <v>19</v>
      </c>
      <c r="D71" s="19">
        <v>0</v>
      </c>
      <c r="E71" s="19">
        <v>0</v>
      </c>
      <c r="F71" s="118">
        <f t="shared" si="39"/>
        <v>0</v>
      </c>
      <c r="G71" s="20">
        <f t="shared" si="40"/>
        <v>0</v>
      </c>
      <c r="H71" s="21">
        <f t="shared" si="41"/>
        <v>0</v>
      </c>
      <c r="I71" s="22">
        <f t="shared" si="42"/>
        <v>0</v>
      </c>
      <c r="J71" s="22">
        <f t="shared" si="43"/>
        <v>0</v>
      </c>
      <c r="K71" s="22">
        <f t="shared" si="44"/>
        <v>0</v>
      </c>
    </row>
    <row r="72" spans="1:11" x14ac:dyDescent="0.3">
      <c r="A72" s="18"/>
      <c r="B72" s="9">
        <v>300</v>
      </c>
      <c r="C72" s="9" t="s">
        <v>20</v>
      </c>
      <c r="D72" s="19">
        <v>0</v>
      </c>
      <c r="E72" s="19">
        <v>0</v>
      </c>
      <c r="F72" s="118">
        <f t="shared" si="39"/>
        <v>0</v>
      </c>
      <c r="G72" s="20">
        <f t="shared" si="40"/>
        <v>0</v>
      </c>
      <c r="H72" s="21">
        <f t="shared" si="41"/>
        <v>0</v>
      </c>
      <c r="I72" s="22">
        <f t="shared" si="42"/>
        <v>0</v>
      </c>
      <c r="J72" s="22">
        <f t="shared" si="43"/>
        <v>0</v>
      </c>
      <c r="K72" s="22">
        <f t="shared" si="44"/>
        <v>0</v>
      </c>
    </row>
    <row r="73" spans="1:11" x14ac:dyDescent="0.3">
      <c r="A73" s="18"/>
      <c r="B73" s="9">
        <v>580</v>
      </c>
      <c r="C73" s="9" t="s">
        <v>24</v>
      </c>
      <c r="D73" s="19">
        <v>417.04</v>
      </c>
      <c r="E73" s="19">
        <v>417.04</v>
      </c>
      <c r="F73" s="118">
        <f t="shared" si="39"/>
        <v>0</v>
      </c>
      <c r="G73" s="20">
        <f t="shared" si="40"/>
        <v>0</v>
      </c>
      <c r="H73" s="21">
        <f t="shared" si="41"/>
        <v>0</v>
      </c>
      <c r="I73" s="22">
        <f t="shared" si="42"/>
        <v>0</v>
      </c>
      <c r="J73" s="22">
        <f t="shared" si="43"/>
        <v>0</v>
      </c>
      <c r="K73" s="22">
        <f t="shared" si="44"/>
        <v>0</v>
      </c>
    </row>
    <row r="74" spans="1:11" x14ac:dyDescent="0.3">
      <c r="A74" s="18"/>
      <c r="B74" s="9">
        <v>610</v>
      </c>
      <c r="C74" s="9" t="s">
        <v>21</v>
      </c>
      <c r="D74" s="19">
        <v>0</v>
      </c>
      <c r="E74" s="19">
        <v>0</v>
      </c>
      <c r="F74" s="118">
        <f t="shared" si="39"/>
        <v>0</v>
      </c>
      <c r="G74" s="20">
        <f t="shared" si="40"/>
        <v>0</v>
      </c>
      <c r="H74" s="20">
        <f t="shared" si="41"/>
        <v>0</v>
      </c>
      <c r="I74" s="20">
        <f t="shared" si="42"/>
        <v>0</v>
      </c>
      <c r="J74" s="20">
        <f t="shared" si="43"/>
        <v>0</v>
      </c>
      <c r="K74" s="20">
        <f t="shared" si="44"/>
        <v>0</v>
      </c>
    </row>
    <row r="75" spans="1:11" x14ac:dyDescent="0.3">
      <c r="A75" s="18"/>
      <c r="B75" s="9">
        <v>642</v>
      </c>
      <c r="C75" s="9" t="s">
        <v>22</v>
      </c>
      <c r="D75" s="19">
        <v>368.64</v>
      </c>
      <c r="E75" s="19">
        <v>368.64</v>
      </c>
      <c r="F75" s="118">
        <f t="shared" si="39"/>
        <v>0</v>
      </c>
      <c r="G75" s="20">
        <f t="shared" si="40"/>
        <v>0</v>
      </c>
      <c r="H75" s="21">
        <f t="shared" si="41"/>
        <v>0</v>
      </c>
      <c r="I75" s="22">
        <f t="shared" si="42"/>
        <v>0</v>
      </c>
      <c r="J75" s="22">
        <f t="shared" si="43"/>
        <v>0</v>
      </c>
      <c r="K75" s="22">
        <f t="shared" si="44"/>
        <v>0</v>
      </c>
    </row>
    <row r="76" spans="1:11" x14ac:dyDescent="0.3">
      <c r="A76" s="18"/>
      <c r="B76" s="9">
        <v>810</v>
      </c>
      <c r="C76" s="9" t="s">
        <v>25</v>
      </c>
      <c r="D76" s="19">
        <v>1440</v>
      </c>
      <c r="E76" s="19">
        <v>1342</v>
      </c>
      <c r="F76" s="118">
        <f t="shared" si="39"/>
        <v>98</v>
      </c>
      <c r="G76" s="20">
        <f t="shared" si="40"/>
        <v>46.993088328328035</v>
      </c>
      <c r="H76" s="21">
        <f t="shared" si="41"/>
        <v>41.588055642410978</v>
      </c>
      <c r="I76" s="22">
        <f t="shared" si="42"/>
        <v>3.6861970171828298</v>
      </c>
      <c r="J76" s="22">
        <f t="shared" si="43"/>
        <v>2.5937529540942839</v>
      </c>
      <c r="K76" s="22">
        <f t="shared" si="44"/>
        <v>3.1389060579838719</v>
      </c>
    </row>
    <row r="77" spans="1:11" x14ac:dyDescent="0.3">
      <c r="A77" s="18"/>
      <c r="B77" s="9"/>
      <c r="C77" s="54" t="s">
        <v>133</v>
      </c>
      <c r="D77" s="53">
        <f>SUM(D62:D76)</f>
        <v>10065.68</v>
      </c>
      <c r="E77" s="53">
        <f t="shared" ref="E77:K77" si="45">SUM(E62:E76)</f>
        <v>9365.98</v>
      </c>
      <c r="F77" s="120">
        <f t="shared" si="45"/>
        <v>699.69999999999993</v>
      </c>
      <c r="G77" s="53">
        <f t="shared" si="45"/>
        <v>335.52106023807278</v>
      </c>
      <c r="H77" s="53">
        <f t="shared" si="45"/>
        <v>296.93022992852002</v>
      </c>
      <c r="I77" s="53">
        <f t="shared" si="45"/>
        <v>26.318694417579859</v>
      </c>
      <c r="J77" s="53">
        <f t="shared" si="45"/>
        <v>18.518866754895619</v>
      </c>
      <c r="K77" s="53">
        <f t="shared" si="45"/>
        <v>22.411148660931783</v>
      </c>
    </row>
    <row r="78" spans="1:11" x14ac:dyDescent="0.3">
      <c r="A78" s="18"/>
      <c r="B78" s="9"/>
      <c r="C78" s="54"/>
      <c r="D78" s="53"/>
      <c r="E78" s="53"/>
      <c r="F78" s="120"/>
      <c r="G78" s="53"/>
      <c r="H78" s="53"/>
      <c r="I78" s="53"/>
      <c r="J78" s="53"/>
      <c r="K78" s="53"/>
    </row>
    <row r="79" spans="1:11" ht="33" hidden="1" x14ac:dyDescent="0.3">
      <c r="A79" s="51" t="s">
        <v>167</v>
      </c>
      <c r="B79" s="9">
        <v>180</v>
      </c>
      <c r="C79" s="54"/>
      <c r="D79" s="53"/>
      <c r="E79" s="53"/>
      <c r="F79" s="118">
        <f t="shared" ref="F79:F81" si="46">D79-E79</f>
        <v>0</v>
      </c>
      <c r="G79" s="53"/>
      <c r="H79" s="53"/>
      <c r="I79" s="53"/>
      <c r="J79" s="53"/>
      <c r="K79" s="53"/>
    </row>
    <row r="80" spans="1:11" hidden="1" x14ac:dyDescent="0.3">
      <c r="A80" s="18"/>
      <c r="B80" s="9">
        <v>220</v>
      </c>
      <c r="C80" s="54"/>
      <c r="D80" s="53"/>
      <c r="E80" s="53"/>
      <c r="F80" s="118">
        <f t="shared" si="46"/>
        <v>0</v>
      </c>
      <c r="G80" s="53"/>
      <c r="H80" s="53"/>
      <c r="I80" s="53"/>
      <c r="J80" s="53"/>
      <c r="K80" s="53"/>
    </row>
    <row r="81" spans="1:11" hidden="1" x14ac:dyDescent="0.3">
      <c r="A81" s="18"/>
      <c r="B81" s="9">
        <v>260</v>
      </c>
      <c r="C81" s="54"/>
      <c r="D81" s="53"/>
      <c r="E81" s="53"/>
      <c r="F81" s="118">
        <f t="shared" si="46"/>
        <v>0</v>
      </c>
      <c r="G81" s="53"/>
      <c r="H81" s="53"/>
      <c r="I81" s="53"/>
      <c r="J81" s="53"/>
      <c r="K81" s="53"/>
    </row>
    <row r="82" spans="1:11" hidden="1" x14ac:dyDescent="0.3">
      <c r="A82" s="18"/>
      <c r="B82" s="9"/>
      <c r="C82" s="54" t="s">
        <v>168</v>
      </c>
      <c r="D82" s="53">
        <f>SUM(D79:D81)</f>
        <v>0</v>
      </c>
      <c r="E82" s="53">
        <f t="shared" ref="E82:K82" si="47">SUM(E79:E81)</f>
        <v>0</v>
      </c>
      <c r="F82" s="120">
        <f t="shared" si="47"/>
        <v>0</v>
      </c>
      <c r="G82" s="53">
        <f t="shared" si="47"/>
        <v>0</v>
      </c>
      <c r="H82" s="53">
        <f t="shared" si="47"/>
        <v>0</v>
      </c>
      <c r="I82" s="53">
        <f t="shared" si="47"/>
        <v>0</v>
      </c>
      <c r="J82" s="53">
        <f t="shared" si="47"/>
        <v>0</v>
      </c>
      <c r="K82" s="53">
        <f t="shared" si="47"/>
        <v>0</v>
      </c>
    </row>
    <row r="83" spans="1:11" hidden="1" x14ac:dyDescent="0.3">
      <c r="A83" s="18"/>
      <c r="B83" s="9"/>
      <c r="C83" s="54"/>
      <c r="D83" s="53"/>
      <c r="E83" s="53"/>
      <c r="F83" s="120"/>
      <c r="G83" s="53"/>
      <c r="H83" s="53"/>
      <c r="I83" s="53"/>
      <c r="J83" s="53"/>
      <c r="K83" s="53"/>
    </row>
    <row r="84" spans="1:11" x14ac:dyDescent="0.3">
      <c r="A84" s="24"/>
      <c r="B84" s="25"/>
      <c r="C84" s="55" t="s">
        <v>26</v>
      </c>
      <c r="D84" s="53">
        <f>D31+D41+D60+D77+D82</f>
        <v>319213.17</v>
      </c>
      <c r="E84" s="53">
        <f t="shared" ref="E84:K84" si="48">E31+E41+E60+E77+E82</f>
        <v>296329.23</v>
      </c>
      <c r="F84" s="53">
        <f t="shared" si="48"/>
        <v>22883.94</v>
      </c>
      <c r="G84" s="53">
        <f t="shared" si="48"/>
        <v>10973.336874695498</v>
      </c>
      <c r="H84" s="53">
        <f t="shared" si="48"/>
        <v>9711.2098983427968</v>
      </c>
      <c r="I84" s="53">
        <f t="shared" si="48"/>
        <v>860.76236091215151</v>
      </c>
      <c r="J84" s="53">
        <f t="shared" si="48"/>
        <v>605.66619363588109</v>
      </c>
      <c r="K84" s="53">
        <f t="shared" si="48"/>
        <v>732.96467241366759</v>
      </c>
    </row>
    <row r="85" spans="1:11" x14ac:dyDescent="0.3">
      <c r="A85" s="9"/>
      <c r="B85" s="9"/>
      <c r="C85" s="9"/>
      <c r="D85" s="9"/>
      <c r="E85" s="9"/>
      <c r="F85" s="9"/>
      <c r="G85" s="9"/>
    </row>
    <row r="86" spans="1:11" x14ac:dyDescent="0.3">
      <c r="A86" s="9"/>
    </row>
    <row r="87" spans="1:11" x14ac:dyDescent="0.3">
      <c r="D87" s="26"/>
    </row>
  </sheetData>
  <pageMargins left="0" right="0" top="0.75" bottom="0.75" header="0.3" footer="0.3"/>
  <pageSetup scale="4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46"/>
  <sheetViews>
    <sheetView workbookViewId="0">
      <selection activeCell="C8" sqref="C8"/>
    </sheetView>
  </sheetViews>
  <sheetFormatPr defaultRowHeight="15" x14ac:dyDescent="0.25"/>
  <cols>
    <col min="1" max="1" width="44.140625" bestFit="1" customWidth="1"/>
    <col min="2" max="3" width="13.5703125" bestFit="1" customWidth="1"/>
    <col min="4" max="4" width="12.7109375" style="49" customWidth="1"/>
  </cols>
  <sheetData>
    <row r="1" spans="1:4" ht="33.75" x14ac:dyDescent="0.5">
      <c r="A1" s="39" t="s">
        <v>37</v>
      </c>
      <c r="B1" s="123" t="s">
        <v>38</v>
      </c>
      <c r="C1" s="123"/>
      <c r="D1" s="40"/>
    </row>
    <row r="2" spans="1:4" ht="15.75" x14ac:dyDescent="0.25">
      <c r="A2" s="42" t="s">
        <v>39</v>
      </c>
      <c r="B2" s="43" t="s">
        <v>40</v>
      </c>
      <c r="C2" s="43" t="s">
        <v>41</v>
      </c>
      <c r="D2" s="42" t="s">
        <v>42</v>
      </c>
    </row>
    <row r="3" spans="1:4" ht="15.75" x14ac:dyDescent="0.25">
      <c r="A3" s="41" t="s">
        <v>43</v>
      </c>
      <c r="B3" s="40">
        <f>SUM(C4:C8)</f>
        <v>11910.61</v>
      </c>
      <c r="C3" s="40"/>
      <c r="D3" s="41"/>
    </row>
    <row r="4" spans="1:4" ht="15.75" x14ac:dyDescent="0.25">
      <c r="A4" s="41" t="s">
        <v>155</v>
      </c>
      <c r="B4" s="40"/>
      <c r="C4" s="44">
        <v>3213.24</v>
      </c>
      <c r="D4" s="41" t="s">
        <v>44</v>
      </c>
    </row>
    <row r="5" spans="1:4" ht="15.75" x14ac:dyDescent="0.25">
      <c r="A5" s="41" t="s">
        <v>156</v>
      </c>
      <c r="B5" s="40"/>
      <c r="C5" s="44">
        <v>1855.59</v>
      </c>
      <c r="D5" s="41" t="s">
        <v>44</v>
      </c>
    </row>
    <row r="6" spans="1:4" ht="15.75" x14ac:dyDescent="0.25">
      <c r="A6" s="41" t="s">
        <v>157</v>
      </c>
      <c r="B6" s="40"/>
      <c r="C6" s="44">
        <v>6477.6</v>
      </c>
      <c r="D6" s="41" t="s">
        <v>44</v>
      </c>
    </row>
    <row r="7" spans="1:4" ht="15.75" x14ac:dyDescent="0.25">
      <c r="A7" s="41" t="s">
        <v>158</v>
      </c>
      <c r="B7" s="40"/>
      <c r="C7" s="44">
        <v>364.18</v>
      </c>
      <c r="D7" s="41"/>
    </row>
    <row r="8" spans="1:4" ht="15.75" x14ac:dyDescent="0.25">
      <c r="A8" s="41" t="s">
        <v>169</v>
      </c>
      <c r="B8" s="40"/>
      <c r="C8" s="44">
        <v>0</v>
      </c>
      <c r="D8" s="41"/>
    </row>
    <row r="9" spans="1:4" ht="15.75" x14ac:dyDescent="0.25">
      <c r="A9" s="45" t="s">
        <v>45</v>
      </c>
      <c r="B9" s="40"/>
      <c r="C9" s="40"/>
      <c r="D9" s="41"/>
    </row>
    <row r="10" spans="1:4" ht="15.75" x14ac:dyDescent="0.25">
      <c r="A10" s="41"/>
      <c r="B10" s="40"/>
      <c r="C10" s="40"/>
      <c r="D10" s="41"/>
    </row>
    <row r="11" spans="1:4" ht="15.75" x14ac:dyDescent="0.25">
      <c r="A11" s="41" t="s">
        <v>67</v>
      </c>
      <c r="B11" s="40">
        <f>CPS!H31</f>
        <v>2619.8862456643001</v>
      </c>
      <c r="C11" s="40"/>
      <c r="D11" s="41"/>
    </row>
    <row r="12" spans="1:4" ht="15.75" x14ac:dyDescent="0.25">
      <c r="A12" s="41" t="s">
        <v>68</v>
      </c>
      <c r="B12" s="40">
        <f>CPS!H41</f>
        <v>1512.9395148377337</v>
      </c>
      <c r="C12" s="40"/>
      <c r="D12" s="41"/>
    </row>
    <row r="13" spans="1:4" ht="15.75" x14ac:dyDescent="0.25">
      <c r="A13" s="41" t="s">
        <v>69</v>
      </c>
      <c r="B13" s="40">
        <f>CPS!H60</f>
        <v>5281.4539079122442</v>
      </c>
      <c r="C13" s="40"/>
      <c r="D13" s="41"/>
    </row>
    <row r="14" spans="1:4" ht="15.75" x14ac:dyDescent="0.25">
      <c r="A14" s="41" t="s">
        <v>139</v>
      </c>
      <c r="B14" s="40">
        <f>CPS!H77</f>
        <v>296.93022992852002</v>
      </c>
      <c r="C14" s="40"/>
      <c r="D14" s="41"/>
    </row>
    <row r="15" spans="1:4" ht="15.75" x14ac:dyDescent="0.25">
      <c r="A15" s="41" t="s">
        <v>170</v>
      </c>
      <c r="B15" s="40">
        <f>CPS!H82</f>
        <v>0</v>
      </c>
      <c r="C15" s="40"/>
      <c r="D15" s="41"/>
    </row>
    <row r="16" spans="1:4" ht="15.75" x14ac:dyDescent="0.25">
      <c r="A16" s="41" t="s">
        <v>49</v>
      </c>
      <c r="B16" s="40" t="s">
        <v>44</v>
      </c>
      <c r="C16" s="40">
        <f>SUM(B11:B15)</f>
        <v>9711.2098983427968</v>
      </c>
      <c r="D16" s="46">
        <f>'Total All Schools'!I3</f>
        <v>0.42436791471847934</v>
      </c>
    </row>
    <row r="17" spans="1:4" ht="15.75" x14ac:dyDescent="0.25">
      <c r="A17" s="45" t="s">
        <v>50</v>
      </c>
      <c r="B17" s="40" t="s">
        <v>44</v>
      </c>
      <c r="C17" s="40"/>
      <c r="D17" s="46" t="s">
        <v>44</v>
      </c>
    </row>
    <row r="18" spans="1:4" ht="15.75" x14ac:dyDescent="0.25">
      <c r="A18" s="47"/>
      <c r="B18" s="40"/>
      <c r="C18" s="40"/>
      <c r="D18" s="46" t="s">
        <v>44</v>
      </c>
    </row>
    <row r="19" spans="1:4" ht="15.75" x14ac:dyDescent="0.25">
      <c r="A19" s="41" t="s">
        <v>70</v>
      </c>
      <c r="B19" s="40">
        <f>CPS!I31</f>
        <v>232.21611866551302</v>
      </c>
      <c r="C19" s="40"/>
      <c r="D19" s="46" t="s">
        <v>44</v>
      </c>
    </row>
    <row r="20" spans="1:4" ht="15.75" x14ac:dyDescent="0.25">
      <c r="A20" s="41" t="s">
        <v>71</v>
      </c>
      <c r="B20" s="40">
        <f>CPS!I41</f>
        <v>134.10083834468915</v>
      </c>
      <c r="C20" s="40"/>
      <c r="D20" s="46" t="s">
        <v>44</v>
      </c>
    </row>
    <row r="21" spans="1:4" ht="15.75" x14ac:dyDescent="0.25">
      <c r="A21" s="41" t="s">
        <v>72</v>
      </c>
      <c r="B21" s="40">
        <f>CPS!I60</f>
        <v>468.12670948436948</v>
      </c>
      <c r="C21" s="40"/>
      <c r="D21" s="46" t="s">
        <v>44</v>
      </c>
    </row>
    <row r="22" spans="1:4" ht="15.75" x14ac:dyDescent="0.25">
      <c r="A22" s="41" t="s">
        <v>140</v>
      </c>
      <c r="B22" s="40">
        <f>CPS!I77</f>
        <v>26.318694417579859</v>
      </c>
      <c r="C22" s="40"/>
      <c r="D22" s="46"/>
    </row>
    <row r="23" spans="1:4" ht="15.75" x14ac:dyDescent="0.25">
      <c r="A23" s="41" t="s">
        <v>171</v>
      </c>
      <c r="B23" s="40">
        <f>CPS!I82</f>
        <v>0</v>
      </c>
      <c r="C23" s="40"/>
      <c r="D23" s="46"/>
    </row>
    <row r="24" spans="1:4" ht="15.75" x14ac:dyDescent="0.25">
      <c r="A24" s="41" t="s">
        <v>54</v>
      </c>
      <c r="B24" s="40" t="s">
        <v>44</v>
      </c>
      <c r="C24" s="40">
        <f>SUM(B19:B23)</f>
        <v>860.76236091215151</v>
      </c>
      <c r="D24" s="46">
        <f>'Total All Schools'!I4</f>
        <v>3.7614255277375816E-2</v>
      </c>
    </row>
    <row r="25" spans="1:4" ht="15.75" x14ac:dyDescent="0.25">
      <c r="A25" s="45" t="s">
        <v>55</v>
      </c>
      <c r="B25" s="40" t="s">
        <v>44</v>
      </c>
      <c r="C25" s="40"/>
      <c r="D25" s="46" t="s">
        <v>44</v>
      </c>
    </row>
    <row r="26" spans="1:4" ht="15.75" x14ac:dyDescent="0.25">
      <c r="A26" s="47"/>
      <c r="B26" s="40" t="s">
        <v>44</v>
      </c>
      <c r="C26" s="40"/>
      <c r="D26" s="46" t="s">
        <v>44</v>
      </c>
    </row>
    <row r="27" spans="1:4" ht="15.75" x14ac:dyDescent="0.25">
      <c r="A27" s="41" t="s">
        <v>73</v>
      </c>
      <c r="B27" s="40">
        <f>CPS!J31</f>
        <v>163.39637869852615</v>
      </c>
      <c r="C27" s="40"/>
      <c r="D27" s="46"/>
    </row>
    <row r="28" spans="1:4" ht="15.75" x14ac:dyDescent="0.25">
      <c r="A28" s="41" t="s">
        <v>74</v>
      </c>
      <c r="B28" s="40">
        <f>CPS!J41</f>
        <v>94.358615120599751</v>
      </c>
      <c r="C28" s="40"/>
      <c r="D28" s="46"/>
    </row>
    <row r="29" spans="1:4" ht="15.75" x14ac:dyDescent="0.25">
      <c r="A29" s="41" t="s">
        <v>75</v>
      </c>
      <c r="B29" s="40">
        <f>CPS!J60</f>
        <v>329.39233306185952</v>
      </c>
      <c r="C29" s="40"/>
      <c r="D29" s="46"/>
    </row>
    <row r="30" spans="1:4" ht="15.75" x14ac:dyDescent="0.25">
      <c r="A30" s="41" t="s">
        <v>141</v>
      </c>
      <c r="B30" s="40">
        <f>CPS!J77</f>
        <v>18.518866754895619</v>
      </c>
      <c r="C30" s="40"/>
      <c r="D30" s="46"/>
    </row>
    <row r="31" spans="1:4" ht="15.75" x14ac:dyDescent="0.25">
      <c r="A31" s="41" t="s">
        <v>172</v>
      </c>
      <c r="B31" s="40">
        <f>CPS!J82</f>
        <v>0</v>
      </c>
      <c r="C31" s="40"/>
      <c r="D31" s="46"/>
    </row>
    <row r="32" spans="1:4" ht="15.75" x14ac:dyDescent="0.25">
      <c r="A32" s="41" t="s">
        <v>59</v>
      </c>
      <c r="B32" s="40"/>
      <c r="C32" s="40">
        <f>SUM(B27:B31)</f>
        <v>605.66619363588109</v>
      </c>
      <c r="D32" s="46">
        <f>'Total All Schools'!I5</f>
        <v>2.6466866878513101E-2</v>
      </c>
    </row>
    <row r="33" spans="1:4" ht="15.75" x14ac:dyDescent="0.25">
      <c r="A33" s="45" t="s">
        <v>108</v>
      </c>
      <c r="B33" s="40"/>
      <c r="C33" s="40"/>
      <c r="D33" s="46"/>
    </row>
    <row r="34" spans="1:4" ht="15.75" x14ac:dyDescent="0.25">
      <c r="A34" s="47"/>
      <c r="B34" s="40"/>
      <c r="C34" s="40"/>
      <c r="D34" s="46"/>
    </row>
    <row r="35" spans="1:4" ht="15.75" x14ac:dyDescent="0.25">
      <c r="A35" s="41" t="s">
        <v>76</v>
      </c>
      <c r="B35" s="40">
        <f>CPS!K31</f>
        <v>197.73891038459587</v>
      </c>
      <c r="C35" s="40"/>
      <c r="D35" s="46" t="s">
        <v>44</v>
      </c>
    </row>
    <row r="36" spans="1:4" ht="15.75" x14ac:dyDescent="0.25">
      <c r="A36" s="41" t="s">
        <v>77</v>
      </c>
      <c r="B36" s="40">
        <f>CPS!K41</f>
        <v>114.19084001716099</v>
      </c>
      <c r="C36" s="40"/>
      <c r="D36" s="46" t="s">
        <v>44</v>
      </c>
    </row>
    <row r="37" spans="1:4" ht="15.75" x14ac:dyDescent="0.25">
      <c r="A37" s="41" t="s">
        <v>78</v>
      </c>
      <c r="B37" s="40">
        <f>CPS!K60</f>
        <v>398.62377335097898</v>
      </c>
      <c r="C37" s="40"/>
      <c r="D37" s="46" t="s">
        <v>44</v>
      </c>
    </row>
    <row r="38" spans="1:4" ht="15.75" x14ac:dyDescent="0.25">
      <c r="A38" s="41" t="s">
        <v>142</v>
      </c>
      <c r="B38" s="40">
        <f>CPS!K77</f>
        <v>22.411148660931783</v>
      </c>
      <c r="C38" s="40"/>
      <c r="D38" s="46"/>
    </row>
    <row r="39" spans="1:4" ht="15.75" x14ac:dyDescent="0.25">
      <c r="A39" s="41" t="s">
        <v>173</v>
      </c>
      <c r="B39" s="40">
        <f>CPS!K82</f>
        <v>0</v>
      </c>
      <c r="C39" s="40"/>
      <c r="D39" s="46"/>
    </row>
    <row r="40" spans="1:4" ht="15.75" x14ac:dyDescent="0.25">
      <c r="A40" s="41" t="s">
        <v>63</v>
      </c>
      <c r="B40" s="40"/>
      <c r="C40" s="40">
        <f>SUM(B35:B39)</f>
        <v>732.96467241366759</v>
      </c>
      <c r="D40" s="46">
        <f>'Total All Schools'!I6</f>
        <v>3.2029653652896652E-2</v>
      </c>
    </row>
    <row r="41" spans="1:4" ht="15.75" x14ac:dyDescent="0.25">
      <c r="A41" s="45" t="s">
        <v>64</v>
      </c>
      <c r="B41" s="40"/>
      <c r="C41" s="40"/>
      <c r="D41" s="41"/>
    </row>
    <row r="42" spans="1:4" ht="15.75" x14ac:dyDescent="0.25">
      <c r="A42" s="47"/>
      <c r="B42" s="40"/>
      <c r="C42" s="40"/>
      <c r="D42" s="41"/>
    </row>
    <row r="43" spans="1:4" ht="15.75" x14ac:dyDescent="0.25">
      <c r="A43" s="41"/>
      <c r="B43" s="40"/>
      <c r="C43" s="40"/>
      <c r="D43" s="41"/>
    </row>
    <row r="44" spans="1:4" ht="15.75" x14ac:dyDescent="0.25">
      <c r="A44" s="50" t="s">
        <v>65</v>
      </c>
      <c r="B44" s="40">
        <f>SUM(B3:B41)</f>
        <v>23821.213125304501</v>
      </c>
      <c r="C44" s="40">
        <f>SUM(C3:C41)</f>
        <v>23821.213125304497</v>
      </c>
      <c r="D44" s="46">
        <f>SUM(D16:D40)</f>
        <v>0.52047869052726492</v>
      </c>
    </row>
    <row r="45" spans="1:4" ht="15.75" x14ac:dyDescent="0.25">
      <c r="A45" s="41"/>
      <c r="B45" s="41"/>
      <c r="C45" s="41"/>
      <c r="D45" s="40"/>
    </row>
    <row r="46" spans="1:4" ht="15.75" x14ac:dyDescent="0.25">
      <c r="A46" s="41" t="s">
        <v>66</v>
      </c>
      <c r="B46" s="41"/>
      <c r="C46" s="40">
        <f>C16+C24+C32+C40</f>
        <v>11910.603125304497</v>
      </c>
      <c r="D46" s="41"/>
    </row>
  </sheetData>
  <mergeCells count="1">
    <mergeCell ref="B1:C1"/>
  </mergeCells>
  <pageMargins left="0.7" right="0.7" top="0.75" bottom="0.75" header="0.3" footer="0.3"/>
  <pageSetup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88"/>
  <sheetViews>
    <sheetView workbookViewId="0">
      <selection activeCell="H20" sqref="H20"/>
    </sheetView>
  </sheetViews>
  <sheetFormatPr defaultRowHeight="16.5" x14ac:dyDescent="0.3"/>
  <cols>
    <col min="1" max="1" width="28.28515625" style="4" customWidth="1"/>
    <col min="2" max="2" width="6.140625" style="4" customWidth="1"/>
    <col min="3" max="3" width="44.7109375" style="4" customWidth="1"/>
    <col min="4" max="4" width="26.5703125" style="4" customWidth="1"/>
    <col min="5" max="5" width="19.85546875" style="4" bestFit="1" customWidth="1"/>
    <col min="6" max="6" width="17.28515625" style="4" bestFit="1" customWidth="1"/>
    <col min="7" max="7" width="15.7109375" style="4" bestFit="1" customWidth="1"/>
    <col min="8" max="8" width="14.28515625" style="4" bestFit="1" customWidth="1"/>
    <col min="9" max="11" width="12.7109375" style="4" bestFit="1" customWidth="1"/>
    <col min="12" max="258" width="9.140625" style="4"/>
    <col min="259" max="259" width="3" style="4" customWidth="1"/>
    <col min="260" max="260" width="15.28515625" style="4" customWidth="1"/>
    <col min="261" max="261" width="58" style="4" customWidth="1"/>
    <col min="262" max="262" width="15" style="4" bestFit="1" customWidth="1"/>
    <col min="263" max="263" width="13.85546875" style="4" customWidth="1"/>
    <col min="264" max="514" width="9.140625" style="4"/>
    <col min="515" max="515" width="3" style="4" customWidth="1"/>
    <col min="516" max="516" width="15.28515625" style="4" customWidth="1"/>
    <col min="517" max="517" width="58" style="4" customWidth="1"/>
    <col min="518" max="518" width="15" style="4" bestFit="1" customWidth="1"/>
    <col min="519" max="519" width="13.85546875" style="4" customWidth="1"/>
    <col min="520" max="770" width="9.140625" style="4"/>
    <col min="771" max="771" width="3" style="4" customWidth="1"/>
    <col min="772" max="772" width="15.28515625" style="4" customWidth="1"/>
    <col min="773" max="773" width="58" style="4" customWidth="1"/>
    <col min="774" max="774" width="15" style="4" bestFit="1" customWidth="1"/>
    <col min="775" max="775" width="13.85546875" style="4" customWidth="1"/>
    <col min="776" max="1026" width="9.140625" style="4"/>
    <col min="1027" max="1027" width="3" style="4" customWidth="1"/>
    <col min="1028" max="1028" width="15.28515625" style="4" customWidth="1"/>
    <col min="1029" max="1029" width="58" style="4" customWidth="1"/>
    <col min="1030" max="1030" width="15" style="4" bestFit="1" customWidth="1"/>
    <col min="1031" max="1031" width="13.85546875" style="4" customWidth="1"/>
    <col min="1032" max="1282" width="9.140625" style="4"/>
    <col min="1283" max="1283" width="3" style="4" customWidth="1"/>
    <col min="1284" max="1284" width="15.28515625" style="4" customWidth="1"/>
    <col min="1285" max="1285" width="58" style="4" customWidth="1"/>
    <col min="1286" max="1286" width="15" style="4" bestFit="1" customWidth="1"/>
    <col min="1287" max="1287" width="13.85546875" style="4" customWidth="1"/>
    <col min="1288" max="1538" width="9.140625" style="4"/>
    <col min="1539" max="1539" width="3" style="4" customWidth="1"/>
    <col min="1540" max="1540" width="15.28515625" style="4" customWidth="1"/>
    <col min="1541" max="1541" width="58" style="4" customWidth="1"/>
    <col min="1542" max="1542" width="15" style="4" bestFit="1" customWidth="1"/>
    <col min="1543" max="1543" width="13.85546875" style="4" customWidth="1"/>
    <col min="1544" max="1794" width="9.140625" style="4"/>
    <col min="1795" max="1795" width="3" style="4" customWidth="1"/>
    <col min="1796" max="1796" width="15.28515625" style="4" customWidth="1"/>
    <col min="1797" max="1797" width="58" style="4" customWidth="1"/>
    <col min="1798" max="1798" width="15" style="4" bestFit="1" customWidth="1"/>
    <col min="1799" max="1799" width="13.85546875" style="4" customWidth="1"/>
    <col min="1800" max="2050" width="9.140625" style="4"/>
    <col min="2051" max="2051" width="3" style="4" customWidth="1"/>
    <col min="2052" max="2052" width="15.28515625" style="4" customWidth="1"/>
    <col min="2053" max="2053" width="58" style="4" customWidth="1"/>
    <col min="2054" max="2054" width="15" style="4" bestFit="1" customWidth="1"/>
    <col min="2055" max="2055" width="13.85546875" style="4" customWidth="1"/>
    <col min="2056" max="2306" width="9.140625" style="4"/>
    <col min="2307" max="2307" width="3" style="4" customWidth="1"/>
    <col min="2308" max="2308" width="15.28515625" style="4" customWidth="1"/>
    <col min="2309" max="2309" width="58" style="4" customWidth="1"/>
    <col min="2310" max="2310" width="15" style="4" bestFit="1" customWidth="1"/>
    <col min="2311" max="2311" width="13.85546875" style="4" customWidth="1"/>
    <col min="2312" max="2562" width="9.140625" style="4"/>
    <col min="2563" max="2563" width="3" style="4" customWidth="1"/>
    <col min="2564" max="2564" width="15.28515625" style="4" customWidth="1"/>
    <col min="2565" max="2565" width="58" style="4" customWidth="1"/>
    <col min="2566" max="2566" width="15" style="4" bestFit="1" customWidth="1"/>
    <col min="2567" max="2567" width="13.85546875" style="4" customWidth="1"/>
    <col min="2568" max="2818" width="9.140625" style="4"/>
    <col min="2819" max="2819" width="3" style="4" customWidth="1"/>
    <col min="2820" max="2820" width="15.28515625" style="4" customWidth="1"/>
    <col min="2821" max="2821" width="58" style="4" customWidth="1"/>
    <col min="2822" max="2822" width="15" style="4" bestFit="1" customWidth="1"/>
    <col min="2823" max="2823" width="13.85546875" style="4" customWidth="1"/>
    <col min="2824" max="3074" width="9.140625" style="4"/>
    <col min="3075" max="3075" width="3" style="4" customWidth="1"/>
    <col min="3076" max="3076" width="15.28515625" style="4" customWidth="1"/>
    <col min="3077" max="3077" width="58" style="4" customWidth="1"/>
    <col min="3078" max="3078" width="15" style="4" bestFit="1" customWidth="1"/>
    <col min="3079" max="3079" width="13.85546875" style="4" customWidth="1"/>
    <col min="3080" max="3330" width="9.140625" style="4"/>
    <col min="3331" max="3331" width="3" style="4" customWidth="1"/>
    <col min="3332" max="3332" width="15.28515625" style="4" customWidth="1"/>
    <col min="3333" max="3333" width="58" style="4" customWidth="1"/>
    <col min="3334" max="3334" width="15" style="4" bestFit="1" customWidth="1"/>
    <col min="3335" max="3335" width="13.85546875" style="4" customWidth="1"/>
    <col min="3336" max="3586" width="9.140625" style="4"/>
    <col min="3587" max="3587" width="3" style="4" customWidth="1"/>
    <col min="3588" max="3588" width="15.28515625" style="4" customWidth="1"/>
    <col min="3589" max="3589" width="58" style="4" customWidth="1"/>
    <col min="3590" max="3590" width="15" style="4" bestFit="1" customWidth="1"/>
    <col min="3591" max="3591" width="13.85546875" style="4" customWidth="1"/>
    <col min="3592" max="3842" width="9.140625" style="4"/>
    <col min="3843" max="3843" width="3" style="4" customWidth="1"/>
    <col min="3844" max="3844" width="15.28515625" style="4" customWidth="1"/>
    <col min="3845" max="3845" width="58" style="4" customWidth="1"/>
    <col min="3846" max="3846" width="15" style="4" bestFit="1" customWidth="1"/>
    <col min="3847" max="3847" width="13.85546875" style="4" customWidth="1"/>
    <col min="3848" max="4098" width="9.140625" style="4"/>
    <col min="4099" max="4099" width="3" style="4" customWidth="1"/>
    <col min="4100" max="4100" width="15.28515625" style="4" customWidth="1"/>
    <col min="4101" max="4101" width="58" style="4" customWidth="1"/>
    <col min="4102" max="4102" width="15" style="4" bestFit="1" customWidth="1"/>
    <col min="4103" max="4103" width="13.85546875" style="4" customWidth="1"/>
    <col min="4104" max="4354" width="9.140625" style="4"/>
    <col min="4355" max="4355" width="3" style="4" customWidth="1"/>
    <col min="4356" max="4356" width="15.28515625" style="4" customWidth="1"/>
    <col min="4357" max="4357" width="58" style="4" customWidth="1"/>
    <col min="4358" max="4358" width="15" style="4" bestFit="1" customWidth="1"/>
    <col min="4359" max="4359" width="13.85546875" style="4" customWidth="1"/>
    <col min="4360" max="4610" width="9.140625" style="4"/>
    <col min="4611" max="4611" width="3" style="4" customWidth="1"/>
    <col min="4612" max="4612" width="15.28515625" style="4" customWidth="1"/>
    <col min="4613" max="4613" width="58" style="4" customWidth="1"/>
    <col min="4614" max="4614" width="15" style="4" bestFit="1" customWidth="1"/>
    <col min="4615" max="4615" width="13.85546875" style="4" customWidth="1"/>
    <col min="4616" max="4866" width="9.140625" style="4"/>
    <col min="4867" max="4867" width="3" style="4" customWidth="1"/>
    <col min="4868" max="4868" width="15.28515625" style="4" customWidth="1"/>
    <col min="4869" max="4869" width="58" style="4" customWidth="1"/>
    <col min="4870" max="4870" width="15" style="4" bestFit="1" customWidth="1"/>
    <col min="4871" max="4871" width="13.85546875" style="4" customWidth="1"/>
    <col min="4872" max="5122" width="9.140625" style="4"/>
    <col min="5123" max="5123" width="3" style="4" customWidth="1"/>
    <col min="5124" max="5124" width="15.28515625" style="4" customWidth="1"/>
    <col min="5125" max="5125" width="58" style="4" customWidth="1"/>
    <col min="5126" max="5126" width="15" style="4" bestFit="1" customWidth="1"/>
    <col min="5127" max="5127" width="13.85546875" style="4" customWidth="1"/>
    <col min="5128" max="5378" width="9.140625" style="4"/>
    <col min="5379" max="5379" width="3" style="4" customWidth="1"/>
    <col min="5380" max="5380" width="15.28515625" style="4" customWidth="1"/>
    <col min="5381" max="5381" width="58" style="4" customWidth="1"/>
    <col min="5382" max="5382" width="15" style="4" bestFit="1" customWidth="1"/>
    <col min="5383" max="5383" width="13.85546875" style="4" customWidth="1"/>
    <col min="5384" max="5634" width="9.140625" style="4"/>
    <col min="5635" max="5635" width="3" style="4" customWidth="1"/>
    <col min="5636" max="5636" width="15.28515625" style="4" customWidth="1"/>
    <col min="5637" max="5637" width="58" style="4" customWidth="1"/>
    <col min="5638" max="5638" width="15" style="4" bestFit="1" customWidth="1"/>
    <col min="5639" max="5639" width="13.85546875" style="4" customWidth="1"/>
    <col min="5640" max="5890" width="9.140625" style="4"/>
    <col min="5891" max="5891" width="3" style="4" customWidth="1"/>
    <col min="5892" max="5892" width="15.28515625" style="4" customWidth="1"/>
    <col min="5893" max="5893" width="58" style="4" customWidth="1"/>
    <col min="5894" max="5894" width="15" style="4" bestFit="1" customWidth="1"/>
    <col min="5895" max="5895" width="13.85546875" style="4" customWidth="1"/>
    <col min="5896" max="6146" width="9.140625" style="4"/>
    <col min="6147" max="6147" width="3" style="4" customWidth="1"/>
    <col min="6148" max="6148" width="15.28515625" style="4" customWidth="1"/>
    <col min="6149" max="6149" width="58" style="4" customWidth="1"/>
    <col min="6150" max="6150" width="15" style="4" bestFit="1" customWidth="1"/>
    <col min="6151" max="6151" width="13.85546875" style="4" customWidth="1"/>
    <col min="6152" max="6402" width="9.140625" style="4"/>
    <col min="6403" max="6403" width="3" style="4" customWidth="1"/>
    <col min="6404" max="6404" width="15.28515625" style="4" customWidth="1"/>
    <col min="6405" max="6405" width="58" style="4" customWidth="1"/>
    <col min="6406" max="6406" width="15" style="4" bestFit="1" customWidth="1"/>
    <col min="6407" max="6407" width="13.85546875" style="4" customWidth="1"/>
    <col min="6408" max="6658" width="9.140625" style="4"/>
    <col min="6659" max="6659" width="3" style="4" customWidth="1"/>
    <col min="6660" max="6660" width="15.28515625" style="4" customWidth="1"/>
    <col min="6661" max="6661" width="58" style="4" customWidth="1"/>
    <col min="6662" max="6662" width="15" style="4" bestFit="1" customWidth="1"/>
    <col min="6663" max="6663" width="13.85546875" style="4" customWidth="1"/>
    <col min="6664" max="6914" width="9.140625" style="4"/>
    <col min="6915" max="6915" width="3" style="4" customWidth="1"/>
    <col min="6916" max="6916" width="15.28515625" style="4" customWidth="1"/>
    <col min="6917" max="6917" width="58" style="4" customWidth="1"/>
    <col min="6918" max="6918" width="15" style="4" bestFit="1" customWidth="1"/>
    <col min="6919" max="6919" width="13.85546875" style="4" customWidth="1"/>
    <col min="6920" max="7170" width="9.140625" style="4"/>
    <col min="7171" max="7171" width="3" style="4" customWidth="1"/>
    <col min="7172" max="7172" width="15.28515625" style="4" customWidth="1"/>
    <col min="7173" max="7173" width="58" style="4" customWidth="1"/>
    <col min="7174" max="7174" width="15" style="4" bestFit="1" customWidth="1"/>
    <col min="7175" max="7175" width="13.85546875" style="4" customWidth="1"/>
    <col min="7176" max="7426" width="9.140625" style="4"/>
    <col min="7427" max="7427" width="3" style="4" customWidth="1"/>
    <col min="7428" max="7428" width="15.28515625" style="4" customWidth="1"/>
    <col min="7429" max="7429" width="58" style="4" customWidth="1"/>
    <col min="7430" max="7430" width="15" style="4" bestFit="1" customWidth="1"/>
    <col min="7431" max="7431" width="13.85546875" style="4" customWidth="1"/>
    <col min="7432" max="7682" width="9.140625" style="4"/>
    <col min="7683" max="7683" width="3" style="4" customWidth="1"/>
    <col min="7684" max="7684" width="15.28515625" style="4" customWidth="1"/>
    <col min="7685" max="7685" width="58" style="4" customWidth="1"/>
    <col min="7686" max="7686" width="15" style="4" bestFit="1" customWidth="1"/>
    <col min="7687" max="7687" width="13.85546875" style="4" customWidth="1"/>
    <col min="7688" max="7938" width="9.140625" style="4"/>
    <col min="7939" max="7939" width="3" style="4" customWidth="1"/>
    <col min="7940" max="7940" width="15.28515625" style="4" customWidth="1"/>
    <col min="7941" max="7941" width="58" style="4" customWidth="1"/>
    <col min="7942" max="7942" width="15" style="4" bestFit="1" customWidth="1"/>
    <col min="7943" max="7943" width="13.85546875" style="4" customWidth="1"/>
    <col min="7944" max="8194" width="9.140625" style="4"/>
    <col min="8195" max="8195" width="3" style="4" customWidth="1"/>
    <col min="8196" max="8196" width="15.28515625" style="4" customWidth="1"/>
    <col min="8197" max="8197" width="58" style="4" customWidth="1"/>
    <col min="8198" max="8198" width="15" style="4" bestFit="1" customWidth="1"/>
    <col min="8199" max="8199" width="13.85546875" style="4" customWidth="1"/>
    <col min="8200" max="8450" width="9.140625" style="4"/>
    <col min="8451" max="8451" width="3" style="4" customWidth="1"/>
    <col min="8452" max="8452" width="15.28515625" style="4" customWidth="1"/>
    <col min="8453" max="8453" width="58" style="4" customWidth="1"/>
    <col min="8454" max="8454" width="15" style="4" bestFit="1" customWidth="1"/>
    <col min="8455" max="8455" width="13.85546875" style="4" customWidth="1"/>
    <col min="8456" max="8706" width="9.140625" style="4"/>
    <col min="8707" max="8707" width="3" style="4" customWidth="1"/>
    <col min="8708" max="8708" width="15.28515625" style="4" customWidth="1"/>
    <col min="8709" max="8709" width="58" style="4" customWidth="1"/>
    <col min="8710" max="8710" width="15" style="4" bestFit="1" customWidth="1"/>
    <col min="8711" max="8711" width="13.85546875" style="4" customWidth="1"/>
    <col min="8712" max="8962" width="9.140625" style="4"/>
    <col min="8963" max="8963" width="3" style="4" customWidth="1"/>
    <col min="8964" max="8964" width="15.28515625" style="4" customWidth="1"/>
    <col min="8965" max="8965" width="58" style="4" customWidth="1"/>
    <col min="8966" max="8966" width="15" style="4" bestFit="1" customWidth="1"/>
    <col min="8967" max="8967" width="13.85546875" style="4" customWidth="1"/>
    <col min="8968" max="9218" width="9.140625" style="4"/>
    <col min="9219" max="9219" width="3" style="4" customWidth="1"/>
    <col min="9220" max="9220" width="15.28515625" style="4" customWidth="1"/>
    <col min="9221" max="9221" width="58" style="4" customWidth="1"/>
    <col min="9222" max="9222" width="15" style="4" bestFit="1" customWidth="1"/>
    <col min="9223" max="9223" width="13.85546875" style="4" customWidth="1"/>
    <col min="9224" max="9474" width="9.140625" style="4"/>
    <col min="9475" max="9475" width="3" style="4" customWidth="1"/>
    <col min="9476" max="9476" width="15.28515625" style="4" customWidth="1"/>
    <col min="9477" max="9477" width="58" style="4" customWidth="1"/>
    <col min="9478" max="9478" width="15" style="4" bestFit="1" customWidth="1"/>
    <col min="9479" max="9479" width="13.85546875" style="4" customWidth="1"/>
    <col min="9480" max="9730" width="9.140625" style="4"/>
    <col min="9731" max="9731" width="3" style="4" customWidth="1"/>
    <col min="9732" max="9732" width="15.28515625" style="4" customWidth="1"/>
    <col min="9733" max="9733" width="58" style="4" customWidth="1"/>
    <col min="9734" max="9734" width="15" style="4" bestFit="1" customWidth="1"/>
    <col min="9735" max="9735" width="13.85546875" style="4" customWidth="1"/>
    <col min="9736" max="9986" width="9.140625" style="4"/>
    <col min="9987" max="9987" width="3" style="4" customWidth="1"/>
    <col min="9988" max="9988" width="15.28515625" style="4" customWidth="1"/>
    <col min="9989" max="9989" width="58" style="4" customWidth="1"/>
    <col min="9990" max="9990" width="15" style="4" bestFit="1" customWidth="1"/>
    <col min="9991" max="9991" width="13.85546875" style="4" customWidth="1"/>
    <col min="9992" max="10242" width="9.140625" style="4"/>
    <col min="10243" max="10243" width="3" style="4" customWidth="1"/>
    <col min="10244" max="10244" width="15.28515625" style="4" customWidth="1"/>
    <col min="10245" max="10245" width="58" style="4" customWidth="1"/>
    <col min="10246" max="10246" width="15" style="4" bestFit="1" customWidth="1"/>
    <col min="10247" max="10247" width="13.85546875" style="4" customWidth="1"/>
    <col min="10248" max="10498" width="9.140625" style="4"/>
    <col min="10499" max="10499" width="3" style="4" customWidth="1"/>
    <col min="10500" max="10500" width="15.28515625" style="4" customWidth="1"/>
    <col min="10501" max="10501" width="58" style="4" customWidth="1"/>
    <col min="10502" max="10502" width="15" style="4" bestFit="1" customWidth="1"/>
    <col min="10503" max="10503" width="13.85546875" style="4" customWidth="1"/>
    <col min="10504" max="10754" width="9.140625" style="4"/>
    <col min="10755" max="10755" width="3" style="4" customWidth="1"/>
    <col min="10756" max="10756" width="15.28515625" style="4" customWidth="1"/>
    <col min="10757" max="10757" width="58" style="4" customWidth="1"/>
    <col min="10758" max="10758" width="15" style="4" bestFit="1" customWidth="1"/>
    <col min="10759" max="10759" width="13.85546875" style="4" customWidth="1"/>
    <col min="10760" max="11010" width="9.140625" style="4"/>
    <col min="11011" max="11011" width="3" style="4" customWidth="1"/>
    <col min="11012" max="11012" width="15.28515625" style="4" customWidth="1"/>
    <col min="11013" max="11013" width="58" style="4" customWidth="1"/>
    <col min="11014" max="11014" width="15" style="4" bestFit="1" customWidth="1"/>
    <col min="11015" max="11015" width="13.85546875" style="4" customWidth="1"/>
    <col min="11016" max="11266" width="9.140625" style="4"/>
    <col min="11267" max="11267" width="3" style="4" customWidth="1"/>
    <col min="11268" max="11268" width="15.28515625" style="4" customWidth="1"/>
    <col min="11269" max="11269" width="58" style="4" customWidth="1"/>
    <col min="11270" max="11270" width="15" style="4" bestFit="1" customWidth="1"/>
    <col min="11271" max="11271" width="13.85546875" style="4" customWidth="1"/>
    <col min="11272" max="11522" width="9.140625" style="4"/>
    <col min="11523" max="11523" width="3" style="4" customWidth="1"/>
    <col min="11524" max="11524" width="15.28515625" style="4" customWidth="1"/>
    <col min="11525" max="11525" width="58" style="4" customWidth="1"/>
    <col min="11526" max="11526" width="15" style="4" bestFit="1" customWidth="1"/>
    <col min="11527" max="11527" width="13.85546875" style="4" customWidth="1"/>
    <col min="11528" max="11778" width="9.140625" style="4"/>
    <col min="11779" max="11779" width="3" style="4" customWidth="1"/>
    <col min="11780" max="11780" width="15.28515625" style="4" customWidth="1"/>
    <col min="11781" max="11781" width="58" style="4" customWidth="1"/>
    <col min="11782" max="11782" width="15" style="4" bestFit="1" customWidth="1"/>
    <col min="11783" max="11783" width="13.85546875" style="4" customWidth="1"/>
    <col min="11784" max="12034" width="9.140625" style="4"/>
    <col min="12035" max="12035" width="3" style="4" customWidth="1"/>
    <col min="12036" max="12036" width="15.28515625" style="4" customWidth="1"/>
    <col min="12037" max="12037" width="58" style="4" customWidth="1"/>
    <col min="12038" max="12038" width="15" style="4" bestFit="1" customWidth="1"/>
    <col min="12039" max="12039" width="13.85546875" style="4" customWidth="1"/>
    <col min="12040" max="12290" width="9.140625" style="4"/>
    <col min="12291" max="12291" width="3" style="4" customWidth="1"/>
    <col min="12292" max="12292" width="15.28515625" style="4" customWidth="1"/>
    <col min="12293" max="12293" width="58" style="4" customWidth="1"/>
    <col min="12294" max="12294" width="15" style="4" bestFit="1" customWidth="1"/>
    <col min="12295" max="12295" width="13.85546875" style="4" customWidth="1"/>
    <col min="12296" max="12546" width="9.140625" style="4"/>
    <col min="12547" max="12547" width="3" style="4" customWidth="1"/>
    <col min="12548" max="12548" width="15.28515625" style="4" customWidth="1"/>
    <col min="12549" max="12549" width="58" style="4" customWidth="1"/>
    <col min="12550" max="12550" width="15" style="4" bestFit="1" customWidth="1"/>
    <col min="12551" max="12551" width="13.85546875" style="4" customWidth="1"/>
    <col min="12552" max="12802" width="9.140625" style="4"/>
    <col min="12803" max="12803" width="3" style="4" customWidth="1"/>
    <col min="12804" max="12804" width="15.28515625" style="4" customWidth="1"/>
    <col min="12805" max="12805" width="58" style="4" customWidth="1"/>
    <col min="12806" max="12806" width="15" style="4" bestFit="1" customWidth="1"/>
    <col min="12807" max="12807" width="13.85546875" style="4" customWidth="1"/>
    <col min="12808" max="13058" width="9.140625" style="4"/>
    <col min="13059" max="13059" width="3" style="4" customWidth="1"/>
    <col min="13060" max="13060" width="15.28515625" style="4" customWidth="1"/>
    <col min="13061" max="13061" width="58" style="4" customWidth="1"/>
    <col min="13062" max="13062" width="15" style="4" bestFit="1" customWidth="1"/>
    <col min="13063" max="13063" width="13.85546875" style="4" customWidth="1"/>
    <col min="13064" max="13314" width="9.140625" style="4"/>
    <col min="13315" max="13315" width="3" style="4" customWidth="1"/>
    <col min="13316" max="13316" width="15.28515625" style="4" customWidth="1"/>
    <col min="13317" max="13317" width="58" style="4" customWidth="1"/>
    <col min="13318" max="13318" width="15" style="4" bestFit="1" customWidth="1"/>
    <col min="13319" max="13319" width="13.85546875" style="4" customWidth="1"/>
    <col min="13320" max="13570" width="9.140625" style="4"/>
    <col min="13571" max="13571" width="3" style="4" customWidth="1"/>
    <col min="13572" max="13572" width="15.28515625" style="4" customWidth="1"/>
    <col min="13573" max="13573" width="58" style="4" customWidth="1"/>
    <col min="13574" max="13574" width="15" style="4" bestFit="1" customWidth="1"/>
    <col min="13575" max="13575" width="13.85546875" style="4" customWidth="1"/>
    <col min="13576" max="13826" width="9.140625" style="4"/>
    <col min="13827" max="13827" width="3" style="4" customWidth="1"/>
    <col min="13828" max="13828" width="15.28515625" style="4" customWidth="1"/>
    <col min="13829" max="13829" width="58" style="4" customWidth="1"/>
    <col min="13830" max="13830" width="15" style="4" bestFit="1" customWidth="1"/>
    <col min="13831" max="13831" width="13.85546875" style="4" customWidth="1"/>
    <col min="13832" max="14082" width="9.140625" style="4"/>
    <col min="14083" max="14083" width="3" style="4" customWidth="1"/>
    <col min="14084" max="14084" width="15.28515625" style="4" customWidth="1"/>
    <col min="14085" max="14085" width="58" style="4" customWidth="1"/>
    <col min="14086" max="14086" width="15" style="4" bestFit="1" customWidth="1"/>
    <col min="14087" max="14087" width="13.85546875" style="4" customWidth="1"/>
    <col min="14088" max="14338" width="9.140625" style="4"/>
    <col min="14339" max="14339" width="3" style="4" customWidth="1"/>
    <col min="14340" max="14340" width="15.28515625" style="4" customWidth="1"/>
    <col min="14341" max="14341" width="58" style="4" customWidth="1"/>
    <col min="14342" max="14342" width="15" style="4" bestFit="1" customWidth="1"/>
    <col min="14343" max="14343" width="13.85546875" style="4" customWidth="1"/>
    <col min="14344" max="14594" width="9.140625" style="4"/>
    <col min="14595" max="14595" width="3" style="4" customWidth="1"/>
    <col min="14596" max="14596" width="15.28515625" style="4" customWidth="1"/>
    <col min="14597" max="14597" width="58" style="4" customWidth="1"/>
    <col min="14598" max="14598" width="15" style="4" bestFit="1" customWidth="1"/>
    <col min="14599" max="14599" width="13.85546875" style="4" customWidth="1"/>
    <col min="14600" max="14850" width="9.140625" style="4"/>
    <col min="14851" max="14851" width="3" style="4" customWidth="1"/>
    <col min="14852" max="14852" width="15.28515625" style="4" customWidth="1"/>
    <col min="14853" max="14853" width="58" style="4" customWidth="1"/>
    <col min="14854" max="14854" width="15" style="4" bestFit="1" customWidth="1"/>
    <col min="14855" max="14855" width="13.85546875" style="4" customWidth="1"/>
    <col min="14856" max="15106" width="9.140625" style="4"/>
    <col min="15107" max="15107" width="3" style="4" customWidth="1"/>
    <col min="15108" max="15108" width="15.28515625" style="4" customWidth="1"/>
    <col min="15109" max="15109" width="58" style="4" customWidth="1"/>
    <col min="15110" max="15110" width="15" style="4" bestFit="1" customWidth="1"/>
    <col min="15111" max="15111" width="13.85546875" style="4" customWidth="1"/>
    <col min="15112" max="15362" width="9.140625" style="4"/>
    <col min="15363" max="15363" width="3" style="4" customWidth="1"/>
    <col min="15364" max="15364" width="15.28515625" style="4" customWidth="1"/>
    <col min="15365" max="15365" width="58" style="4" customWidth="1"/>
    <col min="15366" max="15366" width="15" style="4" bestFit="1" customWidth="1"/>
    <col min="15367" max="15367" width="13.85546875" style="4" customWidth="1"/>
    <col min="15368" max="15618" width="9.140625" style="4"/>
    <col min="15619" max="15619" width="3" style="4" customWidth="1"/>
    <col min="15620" max="15620" width="15.28515625" style="4" customWidth="1"/>
    <col min="15621" max="15621" width="58" style="4" customWidth="1"/>
    <col min="15622" max="15622" width="15" style="4" bestFit="1" customWidth="1"/>
    <col min="15623" max="15623" width="13.85546875" style="4" customWidth="1"/>
    <col min="15624" max="15874" width="9.140625" style="4"/>
    <col min="15875" max="15875" width="3" style="4" customWidth="1"/>
    <col min="15876" max="15876" width="15.28515625" style="4" customWidth="1"/>
    <col min="15877" max="15877" width="58" style="4" customWidth="1"/>
    <col min="15878" max="15878" width="15" style="4" bestFit="1" customWidth="1"/>
    <col min="15879" max="15879" width="13.85546875" style="4" customWidth="1"/>
    <col min="15880" max="16130" width="9.140625" style="4"/>
    <col min="16131" max="16131" width="3" style="4" customWidth="1"/>
    <col min="16132" max="16132" width="15.28515625" style="4" customWidth="1"/>
    <col min="16133" max="16133" width="58" style="4" customWidth="1"/>
    <col min="16134" max="16134" width="15" style="4" bestFit="1" customWidth="1"/>
    <col min="16135" max="16135" width="13.85546875" style="4" customWidth="1"/>
    <col min="16136" max="16384" width="9.140625" style="4"/>
  </cols>
  <sheetData>
    <row r="1" spans="1:11" ht="33" x14ac:dyDescent="0.3">
      <c r="A1" s="1" t="str">
        <f>CMS!A1</f>
        <v>MONTH:  February</v>
      </c>
      <c r="B1" s="2"/>
      <c r="C1" s="2"/>
      <c r="D1" s="3" t="s">
        <v>104</v>
      </c>
    </row>
    <row r="2" spans="1:11" x14ac:dyDescent="0.3">
      <c r="A2" s="5"/>
      <c r="B2" s="6"/>
      <c r="C2" s="6"/>
      <c r="D2" s="99">
        <v>405</v>
      </c>
      <c r="E2" s="7"/>
      <c r="F2" s="7"/>
      <c r="G2" s="7"/>
    </row>
    <row r="3" spans="1:11" ht="33" x14ac:dyDescent="0.3">
      <c r="A3" s="35" t="s">
        <v>0</v>
      </c>
      <c r="B3" s="36"/>
      <c r="C3" s="36"/>
      <c r="D3" s="38" t="s">
        <v>1</v>
      </c>
      <c r="E3" s="37" t="s">
        <v>2</v>
      </c>
      <c r="F3" s="106"/>
      <c r="G3" s="106"/>
    </row>
    <row r="4" spans="1:11" x14ac:dyDescent="0.3">
      <c r="A4" s="28" t="s">
        <v>3</v>
      </c>
      <c r="B4" s="29"/>
      <c r="C4" s="29"/>
      <c r="D4" s="56">
        <f>'Total All Schools'!L2</f>
        <v>370081</v>
      </c>
      <c r="E4" s="34">
        <f>D4/$D$11</f>
        <v>0.56526806170765231</v>
      </c>
      <c r="F4" s="107"/>
      <c r="G4" s="107"/>
    </row>
    <row r="5" spans="1:11" x14ac:dyDescent="0.3">
      <c r="A5" s="28"/>
      <c r="B5" s="29"/>
      <c r="C5" s="29"/>
      <c r="D5" s="57"/>
      <c r="E5" s="30"/>
      <c r="F5" s="107"/>
      <c r="G5" s="107"/>
    </row>
    <row r="6" spans="1:11" x14ac:dyDescent="0.3">
      <c r="A6" s="8" t="s">
        <v>4</v>
      </c>
      <c r="B6" s="9"/>
      <c r="C6" s="10"/>
      <c r="D6" s="58"/>
      <c r="E6" s="12"/>
      <c r="F6" s="108"/>
      <c r="G6" s="108"/>
    </row>
    <row r="7" spans="1:11" x14ac:dyDescent="0.3">
      <c r="A7" s="13" t="s">
        <v>5</v>
      </c>
      <c r="B7" s="9"/>
      <c r="C7" s="9"/>
      <c r="D7" s="58">
        <f>'Total All Schools'!L3</f>
        <v>231809</v>
      </c>
      <c r="E7" s="12">
        <f>D7/$D$11</f>
        <v>0.35406903925462041</v>
      </c>
      <c r="F7" s="108"/>
      <c r="G7" s="108"/>
    </row>
    <row r="8" spans="1:11" x14ac:dyDescent="0.3">
      <c r="A8" s="13" t="s">
        <v>6</v>
      </c>
      <c r="B8" s="9"/>
      <c r="C8" s="9"/>
      <c r="D8" s="58">
        <f>'Total All Schools'!L4</f>
        <v>20691</v>
      </c>
      <c r="E8" s="12">
        <f>D8/$D$11</f>
        <v>3.1603787994501295E-2</v>
      </c>
      <c r="F8" s="108"/>
      <c r="G8" s="108"/>
    </row>
    <row r="9" spans="1:11" x14ac:dyDescent="0.3">
      <c r="A9" s="13" t="s">
        <v>106</v>
      </c>
      <c r="B9" s="9"/>
      <c r="C9" s="9"/>
      <c r="D9" s="59">
        <f>'Total All Schools'!L5</f>
        <v>14500</v>
      </c>
      <c r="E9" s="31">
        <f>D9/$D$11</f>
        <v>2.2147548495494121E-2</v>
      </c>
      <c r="F9" s="108"/>
      <c r="G9" s="108"/>
    </row>
    <row r="10" spans="1:11" x14ac:dyDescent="0.3">
      <c r="A10" s="13" t="s">
        <v>121</v>
      </c>
      <c r="B10" s="9"/>
      <c r="C10" s="9"/>
      <c r="D10" s="59">
        <f>'Total All Schools'!L6</f>
        <v>17619</v>
      </c>
      <c r="E10" s="31">
        <f>D10/$D$11</f>
        <v>2.6911562547731787E-2</v>
      </c>
      <c r="F10" s="108"/>
      <c r="G10" s="108"/>
    </row>
    <row r="11" spans="1:11" x14ac:dyDescent="0.3">
      <c r="A11" s="32" t="s">
        <v>7</v>
      </c>
      <c r="B11" s="33"/>
      <c r="C11" s="33"/>
      <c r="D11" s="61">
        <f>SUM(D4:D10)</f>
        <v>654700</v>
      </c>
      <c r="E11" s="14">
        <f>SUM(E4)+SUM(E6:E10)</f>
        <v>1</v>
      </c>
      <c r="F11" s="115"/>
      <c r="G11" s="115"/>
    </row>
    <row r="12" spans="1:11" ht="17.25" thickBot="1" x14ac:dyDescent="0.35">
      <c r="A12" s="9"/>
      <c r="B12" s="9"/>
      <c r="C12" s="9"/>
      <c r="D12" s="15"/>
    </row>
    <row r="13" spans="1:11" ht="50.25" thickBot="1" x14ac:dyDescent="0.35">
      <c r="A13" s="16"/>
      <c r="B13" s="9"/>
      <c r="C13" s="9"/>
      <c r="D13" s="101" t="s">
        <v>127</v>
      </c>
      <c r="E13" s="105" t="s">
        <v>128</v>
      </c>
      <c r="F13" s="116" t="s">
        <v>129</v>
      </c>
      <c r="G13" s="102" t="s">
        <v>8</v>
      </c>
      <c r="H13" s="103" t="s">
        <v>9</v>
      </c>
      <c r="I13" s="103" t="s">
        <v>10</v>
      </c>
      <c r="J13" s="104" t="s">
        <v>106</v>
      </c>
      <c r="K13" s="103" t="s">
        <v>28</v>
      </c>
    </row>
    <row r="14" spans="1:11" x14ac:dyDescent="0.3">
      <c r="A14" s="17" t="s">
        <v>11</v>
      </c>
      <c r="B14" s="2"/>
      <c r="C14" s="2"/>
      <c r="D14" s="11"/>
      <c r="E14" s="23"/>
      <c r="F14" s="119"/>
      <c r="G14" s="23"/>
      <c r="H14" s="23"/>
      <c r="I14" s="23"/>
      <c r="J14" s="23"/>
      <c r="K14" s="23"/>
    </row>
    <row r="15" spans="1:11" ht="33.75" customHeight="1" x14ac:dyDescent="0.3">
      <c r="A15" s="51" t="s">
        <v>132</v>
      </c>
      <c r="B15" s="9">
        <v>110</v>
      </c>
      <c r="C15" s="9" t="s">
        <v>12</v>
      </c>
      <c r="D15" s="19">
        <v>33337.379999999997</v>
      </c>
      <c r="E15" s="19">
        <v>27781.15</v>
      </c>
      <c r="F15" s="118">
        <f>D15-E15</f>
        <v>5556.2299999999959</v>
      </c>
      <c r="G15" s="20">
        <f>F15*$E$4</f>
        <v>3140.7593625019067</v>
      </c>
      <c r="H15" s="21">
        <f>F15*$E$7</f>
        <v>1967.2890179776982</v>
      </c>
      <c r="I15" s="22">
        <f>F15*$E$8</f>
        <v>175.5979149686878</v>
      </c>
      <c r="J15" s="22">
        <f t="shared" ref="J15:J31" si="0">F15*$E$9</f>
        <v>123.0568733771192</v>
      </c>
      <c r="K15" s="22">
        <f t="shared" ref="K15:K31" si="1">F15*$E$10</f>
        <v>149.52683117458369</v>
      </c>
    </row>
    <row r="16" spans="1:11" ht="21" customHeight="1" x14ac:dyDescent="0.3">
      <c r="A16" s="51"/>
      <c r="B16" s="9">
        <v>113</v>
      </c>
      <c r="C16" s="9" t="s">
        <v>13</v>
      </c>
      <c r="D16" s="19">
        <v>0</v>
      </c>
      <c r="E16" s="19">
        <v>0</v>
      </c>
      <c r="F16" s="118">
        <f t="shared" ref="F16:F17" si="2">D16-E16</f>
        <v>0</v>
      </c>
      <c r="G16" s="20">
        <f t="shared" ref="G16:G17" si="3">F16*$E$4</f>
        <v>0</v>
      </c>
      <c r="H16" s="21">
        <f t="shared" ref="H16:H17" si="4">F16*$E$7</f>
        <v>0</v>
      </c>
      <c r="I16" s="22">
        <f t="shared" ref="I16:I17" si="5">F16*$E$8</f>
        <v>0</v>
      </c>
      <c r="J16" s="22">
        <f t="shared" ref="J16:J17" si="6">F16*$E$9</f>
        <v>0</v>
      </c>
      <c r="K16" s="22">
        <f t="shared" ref="K16:K17" si="7">F16*$E$10</f>
        <v>0</v>
      </c>
    </row>
    <row r="17" spans="1:11" ht="21" customHeight="1" x14ac:dyDescent="0.3">
      <c r="A17" s="51"/>
      <c r="B17" s="9">
        <v>117</v>
      </c>
      <c r="C17" s="9" t="s">
        <v>180</v>
      </c>
      <c r="D17" s="19">
        <v>666.72</v>
      </c>
      <c r="E17" s="19">
        <v>583.38</v>
      </c>
      <c r="F17" s="118">
        <f t="shared" si="2"/>
        <v>83.340000000000032</v>
      </c>
      <c r="G17" s="20">
        <f t="shared" si="3"/>
        <v>47.109440262715765</v>
      </c>
      <c r="H17" s="21">
        <f t="shared" si="4"/>
        <v>29.508113731480076</v>
      </c>
      <c r="I17" s="22">
        <f t="shared" si="5"/>
        <v>2.6338596914617391</v>
      </c>
      <c r="J17" s="22">
        <f t="shared" si="6"/>
        <v>1.8457766916144807</v>
      </c>
      <c r="K17" s="22">
        <f t="shared" si="7"/>
        <v>2.2428096227279681</v>
      </c>
    </row>
    <row r="18" spans="1:11" ht="21" customHeight="1" x14ac:dyDescent="0.3">
      <c r="A18" s="51"/>
      <c r="B18" s="9">
        <v>172</v>
      </c>
      <c r="C18" s="9" t="s">
        <v>179</v>
      </c>
      <c r="D18" s="19">
        <v>31406.52</v>
      </c>
      <c r="E18" s="19">
        <v>26172.1</v>
      </c>
      <c r="F18" s="118">
        <f t="shared" ref="F18" si="8">D18-E18</f>
        <v>5234.4200000000019</v>
      </c>
      <c r="G18" s="20">
        <f t="shared" ref="G18" si="9">F18*$E$4</f>
        <v>2958.8504475637706</v>
      </c>
      <c r="H18" s="21">
        <f t="shared" ref="H18" si="10">F18*$E$7</f>
        <v>1853.3460604551708</v>
      </c>
      <c r="I18" s="22">
        <f t="shared" ref="I18" si="11">F18*$E$8</f>
        <v>165.42749995417753</v>
      </c>
      <c r="J18" s="22">
        <f t="shared" ref="J18" si="12">F18*$E$9</f>
        <v>115.92957079578437</v>
      </c>
      <c r="K18" s="22">
        <f t="shared" ref="K18" si="13">F18*$E$10</f>
        <v>140.86642123109826</v>
      </c>
    </row>
    <row r="19" spans="1:11" ht="18.75" customHeight="1" x14ac:dyDescent="0.3">
      <c r="A19" s="51"/>
      <c r="B19" s="9">
        <v>210</v>
      </c>
      <c r="C19" s="9" t="s">
        <v>16</v>
      </c>
      <c r="D19" s="19">
        <v>11319.21</v>
      </c>
      <c r="E19" s="19">
        <v>9429.2099999999991</v>
      </c>
      <c r="F19" s="118">
        <f t="shared" ref="F19:F31" si="14">D19-E19</f>
        <v>1890</v>
      </c>
      <c r="G19" s="20">
        <f t="shared" ref="G19:G31" si="15">F19*$E$4</f>
        <v>1068.3566366274629</v>
      </c>
      <c r="H19" s="21">
        <f t="shared" ref="H19:H31" si="16">F19*$E$7</f>
        <v>669.1904841912326</v>
      </c>
      <c r="I19" s="22">
        <f t="shared" ref="I19:I31" si="17">F19*$E$8</f>
        <v>59.731159309607449</v>
      </c>
      <c r="J19" s="22">
        <f t="shared" si="0"/>
        <v>41.85886665648389</v>
      </c>
      <c r="K19" s="22">
        <f t="shared" si="1"/>
        <v>50.862853215213079</v>
      </c>
    </row>
    <row r="20" spans="1:11" x14ac:dyDescent="0.3">
      <c r="A20" s="18"/>
      <c r="B20" s="9">
        <v>220</v>
      </c>
      <c r="C20" s="9" t="s">
        <v>17</v>
      </c>
      <c r="D20" s="19">
        <v>4577.2299999999996</v>
      </c>
      <c r="E20" s="19">
        <v>3842.99</v>
      </c>
      <c r="F20" s="118">
        <f t="shared" si="14"/>
        <v>734.23999999999978</v>
      </c>
      <c r="G20" s="20">
        <f t="shared" si="15"/>
        <v>415.04242162822652</v>
      </c>
      <c r="H20" s="21">
        <f t="shared" si="16"/>
        <v>259.97165138231242</v>
      </c>
      <c r="I20" s="22">
        <f t="shared" si="17"/>
        <v>23.204765297082623</v>
      </c>
      <c r="J20" s="22">
        <f t="shared" si="0"/>
        <v>16.2616160073316</v>
      </c>
      <c r="K20" s="22">
        <f t="shared" si="1"/>
        <v>19.759545685046582</v>
      </c>
    </row>
    <row r="21" spans="1:11" x14ac:dyDescent="0.3">
      <c r="A21" s="18"/>
      <c r="B21" s="9">
        <v>230</v>
      </c>
      <c r="C21" s="9" t="s">
        <v>18</v>
      </c>
      <c r="D21" s="19">
        <v>10995.47</v>
      </c>
      <c r="E21" s="19">
        <v>9167.56</v>
      </c>
      <c r="F21" s="118">
        <f t="shared" si="14"/>
        <v>1827.9099999999999</v>
      </c>
      <c r="G21" s="20">
        <f t="shared" si="15"/>
        <v>1033.2591426760346</v>
      </c>
      <c r="H21" s="21">
        <f t="shared" si="16"/>
        <v>647.20633754391315</v>
      </c>
      <c r="I21" s="22">
        <f t="shared" si="17"/>
        <v>57.768880113028857</v>
      </c>
      <c r="J21" s="22">
        <f t="shared" si="0"/>
        <v>40.483725370398652</v>
      </c>
      <c r="K21" s="22">
        <f t="shared" si="1"/>
        <v>49.191914296624404</v>
      </c>
    </row>
    <row r="22" spans="1:11" x14ac:dyDescent="0.3">
      <c r="A22" s="18"/>
      <c r="B22" s="9">
        <v>260</v>
      </c>
      <c r="C22" s="9" t="s">
        <v>36</v>
      </c>
      <c r="D22" s="19">
        <v>370.31</v>
      </c>
      <c r="E22" s="19">
        <v>308.75</v>
      </c>
      <c r="F22" s="118">
        <f t="shared" si="14"/>
        <v>61.56</v>
      </c>
      <c r="G22" s="20">
        <f t="shared" si="15"/>
        <v>34.797901878723074</v>
      </c>
      <c r="H22" s="21">
        <f t="shared" si="16"/>
        <v>21.796490056514433</v>
      </c>
      <c r="I22" s="22">
        <f t="shared" si="17"/>
        <v>1.9455291889414998</v>
      </c>
      <c r="J22" s="22">
        <f t="shared" si="0"/>
        <v>1.3634030853826182</v>
      </c>
      <c r="K22" s="22">
        <f t="shared" si="1"/>
        <v>1.6566757904383689</v>
      </c>
    </row>
    <row r="23" spans="1:11" x14ac:dyDescent="0.3">
      <c r="A23" s="18"/>
      <c r="B23" s="9">
        <v>290</v>
      </c>
      <c r="C23" s="9" t="s">
        <v>19</v>
      </c>
      <c r="D23" s="19">
        <v>500.79</v>
      </c>
      <c r="E23" s="19">
        <v>417.26</v>
      </c>
      <c r="F23" s="118">
        <f t="shared" si="14"/>
        <v>83.53000000000003</v>
      </c>
      <c r="G23" s="20">
        <f t="shared" si="15"/>
        <v>47.216841194440214</v>
      </c>
      <c r="H23" s="21">
        <f t="shared" si="16"/>
        <v>29.575386848938454</v>
      </c>
      <c r="I23" s="22">
        <f t="shared" si="17"/>
        <v>2.6398644111806941</v>
      </c>
      <c r="J23" s="22">
        <f t="shared" si="0"/>
        <v>1.8499847258286246</v>
      </c>
      <c r="K23" s="22">
        <f t="shared" si="1"/>
        <v>2.2479228196120369</v>
      </c>
    </row>
    <row r="24" spans="1:11" x14ac:dyDescent="0.3">
      <c r="A24" s="18"/>
      <c r="B24" s="9">
        <v>300</v>
      </c>
      <c r="C24" s="9" t="s">
        <v>20</v>
      </c>
      <c r="D24" s="19">
        <v>3229</v>
      </c>
      <c r="E24" s="19">
        <v>3229</v>
      </c>
      <c r="F24" s="118">
        <f>D24-E24</f>
        <v>0</v>
      </c>
      <c r="G24" s="20">
        <f>F24*$E$4</f>
        <v>0</v>
      </c>
      <c r="H24" s="21">
        <f>F24*$E$7</f>
        <v>0</v>
      </c>
      <c r="I24" s="22">
        <f>F24*$E$8</f>
        <v>0</v>
      </c>
      <c r="J24" s="22">
        <f t="shared" ref="J24" si="18">F24*$E$9</f>
        <v>0</v>
      </c>
      <c r="K24" s="22">
        <f t="shared" ref="K24" si="19">F24*$E$10</f>
        <v>0</v>
      </c>
    </row>
    <row r="25" spans="1:11" x14ac:dyDescent="0.3">
      <c r="A25" s="18"/>
      <c r="B25" s="9">
        <v>532</v>
      </c>
      <c r="C25" s="9" t="s">
        <v>110</v>
      </c>
      <c r="D25" s="19">
        <v>31480.9</v>
      </c>
      <c r="E25" s="19">
        <v>31480.9</v>
      </c>
      <c r="F25" s="118">
        <f t="shared" si="14"/>
        <v>0</v>
      </c>
      <c r="G25" s="20">
        <f t="shared" si="15"/>
        <v>0</v>
      </c>
      <c r="H25" s="20">
        <f t="shared" si="16"/>
        <v>0</v>
      </c>
      <c r="I25" s="20">
        <f t="shared" si="17"/>
        <v>0</v>
      </c>
      <c r="J25" s="20">
        <f t="shared" si="0"/>
        <v>0</v>
      </c>
      <c r="K25" s="20">
        <f t="shared" si="1"/>
        <v>0</v>
      </c>
    </row>
    <row r="26" spans="1:11" x14ac:dyDescent="0.3">
      <c r="A26" s="18"/>
      <c r="B26" s="9">
        <v>595</v>
      </c>
      <c r="C26" s="9" t="s">
        <v>111</v>
      </c>
      <c r="D26" s="19">
        <v>0</v>
      </c>
      <c r="E26" s="19">
        <v>0</v>
      </c>
      <c r="F26" s="118">
        <f t="shared" si="14"/>
        <v>0</v>
      </c>
      <c r="G26" s="20">
        <f t="shared" si="15"/>
        <v>0</v>
      </c>
      <c r="H26" s="21">
        <f t="shared" si="16"/>
        <v>0</v>
      </c>
      <c r="I26" s="22">
        <f t="shared" si="17"/>
        <v>0</v>
      </c>
      <c r="J26" s="22">
        <f t="shared" si="0"/>
        <v>0</v>
      </c>
      <c r="K26" s="22">
        <f t="shared" si="1"/>
        <v>0</v>
      </c>
    </row>
    <row r="27" spans="1:11" x14ac:dyDescent="0.3">
      <c r="A27" s="18"/>
      <c r="B27" s="9">
        <v>610</v>
      </c>
      <c r="C27" s="9" t="s">
        <v>21</v>
      </c>
      <c r="D27" s="19">
        <v>60</v>
      </c>
      <c r="E27" s="19">
        <v>0</v>
      </c>
      <c r="F27" s="118">
        <f t="shared" si="14"/>
        <v>60</v>
      </c>
      <c r="G27" s="20">
        <f t="shared" si="15"/>
        <v>33.91608370245914</v>
      </c>
      <c r="H27" s="21">
        <f t="shared" si="16"/>
        <v>21.244142355277226</v>
      </c>
      <c r="I27" s="22">
        <f t="shared" si="17"/>
        <v>1.8962272796700776</v>
      </c>
      <c r="J27" s="22">
        <f t="shared" si="0"/>
        <v>1.3288529097296473</v>
      </c>
      <c r="K27" s="22">
        <f t="shared" si="1"/>
        <v>1.6146937528639072</v>
      </c>
    </row>
    <row r="28" spans="1:11" x14ac:dyDescent="0.3">
      <c r="A28" s="18"/>
      <c r="B28" s="9">
        <v>612</v>
      </c>
      <c r="C28" s="9" t="s">
        <v>112</v>
      </c>
      <c r="D28" s="19">
        <v>0</v>
      </c>
      <c r="E28" s="19">
        <v>0</v>
      </c>
      <c r="F28" s="118">
        <f t="shared" si="14"/>
        <v>0</v>
      </c>
      <c r="G28" s="20">
        <f t="shared" si="15"/>
        <v>0</v>
      </c>
      <c r="H28" s="21">
        <f t="shared" si="16"/>
        <v>0</v>
      </c>
      <c r="I28" s="22">
        <f t="shared" si="17"/>
        <v>0</v>
      </c>
      <c r="J28" s="22">
        <f t="shared" si="0"/>
        <v>0</v>
      </c>
      <c r="K28" s="22">
        <f t="shared" si="1"/>
        <v>0</v>
      </c>
    </row>
    <row r="29" spans="1:11" x14ac:dyDescent="0.3">
      <c r="A29" s="18"/>
      <c r="B29" s="9">
        <v>615</v>
      </c>
      <c r="C29" s="9" t="s">
        <v>113</v>
      </c>
      <c r="D29" s="19">
        <v>1320</v>
      </c>
      <c r="E29" s="19">
        <v>1320</v>
      </c>
      <c r="F29" s="118">
        <f t="shared" si="14"/>
        <v>0</v>
      </c>
      <c r="G29" s="20">
        <f t="shared" si="15"/>
        <v>0</v>
      </c>
      <c r="H29" s="20">
        <f t="shared" si="16"/>
        <v>0</v>
      </c>
      <c r="I29" s="20">
        <f t="shared" si="17"/>
        <v>0</v>
      </c>
      <c r="J29" s="20">
        <f t="shared" si="0"/>
        <v>0</v>
      </c>
      <c r="K29" s="20">
        <f t="shared" si="1"/>
        <v>0</v>
      </c>
    </row>
    <row r="30" spans="1:11" x14ac:dyDescent="0.3">
      <c r="A30" s="18"/>
      <c r="B30" s="9">
        <v>616</v>
      </c>
      <c r="C30" s="9" t="s">
        <v>114</v>
      </c>
      <c r="D30" s="19">
        <v>100724.75</v>
      </c>
      <c r="E30" s="19">
        <v>100724.75</v>
      </c>
      <c r="F30" s="118">
        <f t="shared" si="14"/>
        <v>0</v>
      </c>
      <c r="G30" s="20">
        <f t="shared" si="15"/>
        <v>0</v>
      </c>
      <c r="H30" s="21">
        <f t="shared" si="16"/>
        <v>0</v>
      </c>
      <c r="I30" s="22">
        <f t="shared" si="17"/>
        <v>0</v>
      </c>
      <c r="J30" s="22">
        <f t="shared" si="0"/>
        <v>0</v>
      </c>
      <c r="K30" s="22">
        <f t="shared" si="1"/>
        <v>0</v>
      </c>
    </row>
    <row r="31" spans="1:11" x14ac:dyDescent="0.3">
      <c r="A31" s="18"/>
      <c r="B31" s="9">
        <v>642</v>
      </c>
      <c r="C31" s="9" t="s">
        <v>22</v>
      </c>
      <c r="D31" s="19">
        <v>6524.98</v>
      </c>
      <c r="E31" s="19">
        <v>6524.98</v>
      </c>
      <c r="F31" s="118">
        <f t="shared" si="14"/>
        <v>0</v>
      </c>
      <c r="G31" s="20">
        <f t="shared" si="15"/>
        <v>0</v>
      </c>
      <c r="H31" s="21">
        <f t="shared" si="16"/>
        <v>0</v>
      </c>
      <c r="I31" s="22">
        <f t="shared" si="17"/>
        <v>0</v>
      </c>
      <c r="J31" s="22">
        <f t="shared" si="0"/>
        <v>0</v>
      </c>
      <c r="K31" s="22">
        <f t="shared" si="1"/>
        <v>0</v>
      </c>
    </row>
    <row r="32" spans="1:11" x14ac:dyDescent="0.3">
      <c r="A32" s="18"/>
      <c r="B32" s="9"/>
      <c r="C32" s="54" t="s">
        <v>118</v>
      </c>
      <c r="D32" s="53">
        <f t="shared" ref="D32:K32" si="20">SUM(D15:D31)</f>
        <v>236513.25999999998</v>
      </c>
      <c r="E32" s="53">
        <f t="shared" si="20"/>
        <v>220982.03</v>
      </c>
      <c r="F32" s="120">
        <f t="shared" si="20"/>
        <v>15531.229999999998</v>
      </c>
      <c r="G32" s="53">
        <f t="shared" si="20"/>
        <v>8779.3082780357381</v>
      </c>
      <c r="H32" s="53">
        <f t="shared" si="20"/>
        <v>5499.1276845425373</v>
      </c>
      <c r="I32" s="53">
        <f t="shared" si="20"/>
        <v>490.84570021383826</v>
      </c>
      <c r="J32" s="53">
        <f t="shared" si="20"/>
        <v>343.97866961967304</v>
      </c>
      <c r="K32" s="53">
        <f t="shared" si="20"/>
        <v>417.96966758820832</v>
      </c>
    </row>
    <row r="33" spans="1:11" x14ac:dyDescent="0.3">
      <c r="A33" s="18"/>
      <c r="B33" s="9"/>
      <c r="C33" s="9"/>
      <c r="D33" s="19"/>
      <c r="E33" s="20"/>
      <c r="F33" s="118"/>
      <c r="G33" s="20"/>
      <c r="H33" s="21"/>
      <c r="I33" s="22"/>
      <c r="J33" s="22"/>
      <c r="K33" s="22"/>
    </row>
    <row r="34" spans="1:11" ht="33.75" customHeight="1" x14ac:dyDescent="0.3">
      <c r="A34" s="51" t="s">
        <v>35</v>
      </c>
      <c r="B34" s="9">
        <v>177</v>
      </c>
      <c r="C34" s="4" t="s">
        <v>115</v>
      </c>
      <c r="D34" s="19">
        <v>11773.3</v>
      </c>
      <c r="E34" s="19">
        <v>10091.4</v>
      </c>
      <c r="F34" s="118">
        <f t="shared" ref="F34:F41" si="21">D34-E34</f>
        <v>1681.8999999999996</v>
      </c>
      <c r="G34" s="20">
        <f t="shared" ref="G34:G41" si="22">F34*$E$4</f>
        <v>950.72435298610026</v>
      </c>
      <c r="H34" s="21">
        <f t="shared" ref="H34:H41" si="23">F34*$E$7</f>
        <v>595.50871712234596</v>
      </c>
      <c r="I34" s="22">
        <f t="shared" ref="I34:I41" si="24">F34*$E$8</f>
        <v>53.154411027951717</v>
      </c>
      <c r="J34" s="22">
        <f t="shared" ref="J34:J41" si="25">F34*$E$9</f>
        <v>37.249961814571556</v>
      </c>
      <c r="K34" s="22">
        <f t="shared" ref="K34:K41" si="26">F34*$E$10</f>
        <v>45.262557049030086</v>
      </c>
    </row>
    <row r="35" spans="1:11" ht="20.25" customHeight="1" x14ac:dyDescent="0.3">
      <c r="A35" s="51"/>
      <c r="B35" s="9">
        <v>190</v>
      </c>
      <c r="C35" s="4" t="s">
        <v>116</v>
      </c>
      <c r="D35" s="19">
        <v>0</v>
      </c>
      <c r="E35" s="19">
        <v>0</v>
      </c>
      <c r="F35" s="118">
        <f t="shared" si="21"/>
        <v>0</v>
      </c>
      <c r="G35" s="20">
        <f t="shared" si="22"/>
        <v>0</v>
      </c>
      <c r="H35" s="21">
        <f t="shared" si="23"/>
        <v>0</v>
      </c>
      <c r="I35" s="22">
        <f t="shared" si="24"/>
        <v>0</v>
      </c>
      <c r="J35" s="22">
        <f t="shared" si="25"/>
        <v>0</v>
      </c>
      <c r="K35" s="22">
        <f t="shared" si="26"/>
        <v>0</v>
      </c>
    </row>
    <row r="36" spans="1:11" x14ac:dyDescent="0.3">
      <c r="A36" s="18"/>
      <c r="B36" s="9">
        <v>210</v>
      </c>
      <c r="C36" s="9" t="s">
        <v>16</v>
      </c>
      <c r="D36" s="19">
        <v>5788.23</v>
      </c>
      <c r="E36" s="19">
        <v>4843.2299999999996</v>
      </c>
      <c r="F36" s="118">
        <f t="shared" si="21"/>
        <v>945</v>
      </c>
      <c r="G36" s="20">
        <f t="shared" si="22"/>
        <v>534.17831831373144</v>
      </c>
      <c r="H36" s="21">
        <f t="shared" si="23"/>
        <v>334.5952420956163</v>
      </c>
      <c r="I36" s="22">
        <f t="shared" si="24"/>
        <v>29.865579654803724</v>
      </c>
      <c r="J36" s="22">
        <f t="shared" si="25"/>
        <v>20.929433328241945</v>
      </c>
      <c r="K36" s="22">
        <f t="shared" si="26"/>
        <v>25.431426607606539</v>
      </c>
    </row>
    <row r="37" spans="1:11" x14ac:dyDescent="0.3">
      <c r="A37" s="18"/>
      <c r="B37" s="9">
        <v>220</v>
      </c>
      <c r="C37" s="9" t="s">
        <v>17</v>
      </c>
      <c r="D37" s="19">
        <v>873.29</v>
      </c>
      <c r="E37" s="19">
        <v>749.06</v>
      </c>
      <c r="F37" s="118">
        <f t="shared" si="21"/>
        <v>124.23000000000002</v>
      </c>
      <c r="G37" s="20">
        <f t="shared" si="22"/>
        <v>70.223251305941659</v>
      </c>
      <c r="H37" s="21">
        <f t="shared" si="23"/>
        <v>43.985996746601501</v>
      </c>
      <c r="I37" s="22">
        <f t="shared" si="24"/>
        <v>3.9261385825568964</v>
      </c>
      <c r="J37" s="22">
        <f t="shared" si="25"/>
        <v>2.751389949595235</v>
      </c>
      <c r="K37" s="22">
        <f t="shared" si="26"/>
        <v>3.3432234153047204</v>
      </c>
    </row>
    <row r="38" spans="1:11" x14ac:dyDescent="0.3">
      <c r="A38" s="18"/>
      <c r="B38" s="9">
        <v>230</v>
      </c>
      <c r="C38" s="9" t="s">
        <v>18</v>
      </c>
      <c r="D38" s="19">
        <v>1979.11</v>
      </c>
      <c r="E38" s="19">
        <v>1696.38</v>
      </c>
      <c r="F38" s="118">
        <f t="shared" si="21"/>
        <v>282.72999999999979</v>
      </c>
      <c r="G38" s="20">
        <f t="shared" si="22"/>
        <v>159.81823908660442</v>
      </c>
      <c r="H38" s="21">
        <f t="shared" si="23"/>
        <v>100.10593946845876</v>
      </c>
      <c r="I38" s="22">
        <f t="shared" si="24"/>
        <v>8.9353389796853442</v>
      </c>
      <c r="J38" s="22">
        <f t="shared" si="25"/>
        <v>6.2617763861310483</v>
      </c>
      <c r="K38" s="22">
        <f t="shared" si="26"/>
        <v>7.6087060791202026</v>
      </c>
    </row>
    <row r="39" spans="1:11" x14ac:dyDescent="0.3">
      <c r="A39" s="18"/>
      <c r="B39" s="9">
        <v>260</v>
      </c>
      <c r="C39" s="9" t="s">
        <v>36</v>
      </c>
      <c r="D39" s="19">
        <v>66.8</v>
      </c>
      <c r="E39" s="19">
        <v>57.28</v>
      </c>
      <c r="F39" s="118">
        <f t="shared" si="21"/>
        <v>9.519999999999996</v>
      </c>
      <c r="G39" s="20">
        <f t="shared" si="22"/>
        <v>5.3813519474568476</v>
      </c>
      <c r="H39" s="21">
        <f t="shared" si="23"/>
        <v>3.370737253703985</v>
      </c>
      <c r="I39" s="22">
        <f t="shared" si="24"/>
        <v>0.30086806170765218</v>
      </c>
      <c r="J39" s="22">
        <f t="shared" si="25"/>
        <v>0.21084466167710395</v>
      </c>
      <c r="K39" s="22">
        <f t="shared" si="26"/>
        <v>0.25619807545440648</v>
      </c>
    </row>
    <row r="40" spans="1:11" x14ac:dyDescent="0.3">
      <c r="A40" s="18"/>
      <c r="B40" s="9">
        <v>290</v>
      </c>
      <c r="C40" s="9" t="s">
        <v>19</v>
      </c>
      <c r="D40" s="19">
        <v>231.2</v>
      </c>
      <c r="E40" s="19">
        <v>196.39</v>
      </c>
      <c r="F40" s="118">
        <f t="shared" si="21"/>
        <v>34.81</v>
      </c>
      <c r="G40" s="20">
        <f t="shared" si="22"/>
        <v>19.676981228043378</v>
      </c>
      <c r="H40" s="21">
        <f t="shared" si="23"/>
        <v>12.325143256453337</v>
      </c>
      <c r="I40" s="22">
        <f t="shared" si="24"/>
        <v>1.1001278600885902</v>
      </c>
      <c r="J40" s="22">
        <f t="shared" si="25"/>
        <v>0.77095616312815041</v>
      </c>
      <c r="K40" s="22">
        <f t="shared" si="26"/>
        <v>0.93679149228654357</v>
      </c>
    </row>
    <row r="41" spans="1:11" x14ac:dyDescent="0.3">
      <c r="A41" s="18"/>
      <c r="B41" s="9">
        <v>532</v>
      </c>
      <c r="C41" s="9" t="s">
        <v>110</v>
      </c>
      <c r="D41" s="19">
        <v>350</v>
      </c>
      <c r="E41" s="19">
        <v>350</v>
      </c>
      <c r="F41" s="118">
        <f t="shared" si="21"/>
        <v>0</v>
      </c>
      <c r="G41" s="20">
        <f t="shared" si="22"/>
        <v>0</v>
      </c>
      <c r="H41" s="21">
        <f t="shared" si="23"/>
        <v>0</v>
      </c>
      <c r="I41" s="22">
        <f t="shared" si="24"/>
        <v>0</v>
      </c>
      <c r="J41" s="22">
        <f t="shared" si="25"/>
        <v>0</v>
      </c>
      <c r="K41" s="22">
        <f t="shared" si="26"/>
        <v>0</v>
      </c>
    </row>
    <row r="42" spans="1:11" x14ac:dyDescent="0.3">
      <c r="A42" s="18"/>
      <c r="B42" s="9"/>
      <c r="C42" s="54" t="s">
        <v>119</v>
      </c>
      <c r="D42" s="53">
        <f>SUM(D34:D41)</f>
        <v>21061.93</v>
      </c>
      <c r="E42" s="53">
        <f t="shared" ref="E42:K42" si="27">SUM(E34:E41)</f>
        <v>17983.739999999998</v>
      </c>
      <c r="F42" s="120">
        <f t="shared" si="27"/>
        <v>3078.1899999999996</v>
      </c>
      <c r="G42" s="53">
        <f t="shared" si="27"/>
        <v>1740.0024948678779</v>
      </c>
      <c r="H42" s="53">
        <f t="shared" si="27"/>
        <v>1089.8917759431799</v>
      </c>
      <c r="I42" s="53">
        <f t="shared" si="27"/>
        <v>97.282464166793915</v>
      </c>
      <c r="J42" s="53">
        <f t="shared" si="27"/>
        <v>68.174362303345035</v>
      </c>
      <c r="K42" s="53">
        <f t="shared" si="27"/>
        <v>82.838902718802487</v>
      </c>
    </row>
    <row r="43" spans="1:11" x14ac:dyDescent="0.3">
      <c r="A43" s="18"/>
      <c r="B43" s="9"/>
      <c r="C43" s="9"/>
      <c r="D43" s="11"/>
      <c r="E43" s="20"/>
      <c r="F43" s="118"/>
      <c r="G43" s="20"/>
      <c r="H43" s="21"/>
      <c r="I43" s="22"/>
      <c r="J43" s="22"/>
      <c r="K43" s="22"/>
    </row>
    <row r="44" spans="1:11" ht="36" customHeight="1" x14ac:dyDescent="0.3">
      <c r="A44" s="51" t="s">
        <v>131</v>
      </c>
      <c r="B44" s="9">
        <v>113</v>
      </c>
      <c r="C44" s="9" t="s">
        <v>13</v>
      </c>
      <c r="D44" s="19">
        <v>0</v>
      </c>
      <c r="E44" s="20">
        <v>0</v>
      </c>
      <c r="F44" s="118">
        <f t="shared" ref="F44:F60" si="28">D44-E44</f>
        <v>0</v>
      </c>
      <c r="G44" s="20">
        <f t="shared" ref="G44:G60" si="29">F44*$E$4</f>
        <v>0</v>
      </c>
      <c r="H44" s="21">
        <f t="shared" ref="H44:H60" si="30">F44*$E$7</f>
        <v>0</v>
      </c>
      <c r="I44" s="22">
        <f t="shared" ref="I44:I60" si="31">F44*$E$8</f>
        <v>0</v>
      </c>
      <c r="J44" s="22">
        <f t="shared" ref="J44:J60" si="32">F44*$E$9</f>
        <v>0</v>
      </c>
      <c r="K44" s="22">
        <f t="shared" ref="K44:K60" si="33">F44*$E$10</f>
        <v>0</v>
      </c>
    </row>
    <row r="45" spans="1:11" x14ac:dyDescent="0.3">
      <c r="A45" s="18"/>
      <c r="B45" s="9">
        <v>114</v>
      </c>
      <c r="C45" s="9" t="s">
        <v>14</v>
      </c>
      <c r="D45" s="19">
        <v>0</v>
      </c>
      <c r="E45" s="20">
        <v>0</v>
      </c>
      <c r="F45" s="118">
        <f t="shared" si="28"/>
        <v>0</v>
      </c>
      <c r="G45" s="20">
        <f t="shared" si="29"/>
        <v>0</v>
      </c>
      <c r="H45" s="20">
        <f t="shared" si="30"/>
        <v>0</v>
      </c>
      <c r="I45" s="20">
        <f t="shared" si="31"/>
        <v>0</v>
      </c>
      <c r="J45" s="20">
        <f t="shared" si="32"/>
        <v>0</v>
      </c>
      <c r="K45" s="20">
        <f t="shared" si="33"/>
        <v>0</v>
      </c>
    </row>
    <row r="46" spans="1:11" x14ac:dyDescent="0.3">
      <c r="A46" s="18"/>
      <c r="B46" s="9">
        <v>116</v>
      </c>
      <c r="C46" s="9" t="s">
        <v>23</v>
      </c>
      <c r="D46" s="19">
        <v>0</v>
      </c>
      <c r="E46" s="20">
        <v>0</v>
      </c>
      <c r="F46" s="118">
        <f t="shared" si="28"/>
        <v>0</v>
      </c>
      <c r="G46" s="20">
        <f t="shared" si="29"/>
        <v>0</v>
      </c>
      <c r="H46" s="21">
        <f t="shared" si="30"/>
        <v>0</v>
      </c>
      <c r="I46" s="22">
        <f t="shared" si="31"/>
        <v>0</v>
      </c>
      <c r="J46" s="22">
        <f t="shared" si="32"/>
        <v>0</v>
      </c>
      <c r="K46" s="22">
        <f t="shared" si="33"/>
        <v>0</v>
      </c>
    </row>
    <row r="47" spans="1:11" x14ac:dyDescent="0.3">
      <c r="A47" s="18"/>
      <c r="B47" s="9">
        <v>161</v>
      </c>
      <c r="C47" s="9" t="s">
        <v>15</v>
      </c>
      <c r="D47" s="19">
        <v>8965.4599999999991</v>
      </c>
      <c r="E47" s="19">
        <v>7684.68</v>
      </c>
      <c r="F47" s="118">
        <f t="shared" si="28"/>
        <v>1280.7799999999988</v>
      </c>
      <c r="G47" s="20">
        <f t="shared" si="29"/>
        <v>723.98402807392631</v>
      </c>
      <c r="H47" s="21">
        <f t="shared" si="30"/>
        <v>453.48454409653232</v>
      </c>
      <c r="I47" s="22">
        <f t="shared" si="31"/>
        <v>40.477499587597329</v>
      </c>
      <c r="J47" s="22">
        <f t="shared" si="32"/>
        <v>28.366137162058934</v>
      </c>
      <c r="K47" s="22">
        <f t="shared" si="33"/>
        <v>34.467791079883888</v>
      </c>
    </row>
    <row r="48" spans="1:11" x14ac:dyDescent="0.3">
      <c r="A48" s="18"/>
      <c r="B48" s="9">
        <v>191</v>
      </c>
      <c r="C48" s="9" t="s">
        <v>117</v>
      </c>
      <c r="D48" s="19">
        <v>53066.12</v>
      </c>
      <c r="E48" s="19">
        <v>45497.15</v>
      </c>
      <c r="F48" s="118">
        <f t="shared" si="28"/>
        <v>7568.9700000000012</v>
      </c>
      <c r="G48" s="20">
        <f t="shared" si="29"/>
        <v>4278.4970010233701</v>
      </c>
      <c r="H48" s="21">
        <f t="shared" si="30"/>
        <v>2679.9379360470448</v>
      </c>
      <c r="I48" s="22">
        <f t="shared" si="31"/>
        <v>239.20812321674052</v>
      </c>
      <c r="J48" s="22">
        <f t="shared" si="32"/>
        <v>167.63413013594015</v>
      </c>
      <c r="K48" s="22">
        <f t="shared" si="33"/>
        <v>203.69280957690549</v>
      </c>
    </row>
    <row r="49" spans="1:11" x14ac:dyDescent="0.3">
      <c r="A49" s="18"/>
      <c r="B49" s="9">
        <v>210</v>
      </c>
      <c r="C49" s="9" t="s">
        <v>16</v>
      </c>
      <c r="D49" s="19">
        <v>6438.61</v>
      </c>
      <c r="E49" s="19">
        <v>5375.49</v>
      </c>
      <c r="F49" s="118">
        <f t="shared" si="28"/>
        <v>1063.1199999999999</v>
      </c>
      <c r="G49" s="20">
        <f t="shared" si="29"/>
        <v>600.94778176263924</v>
      </c>
      <c r="H49" s="21">
        <f t="shared" si="30"/>
        <v>376.417877012372</v>
      </c>
      <c r="I49" s="22">
        <f t="shared" si="31"/>
        <v>33.598619092714216</v>
      </c>
      <c r="J49" s="22">
        <f t="shared" si="32"/>
        <v>23.545501756529706</v>
      </c>
      <c r="K49" s="22">
        <f t="shared" si="33"/>
        <v>28.610220375744614</v>
      </c>
    </row>
    <row r="50" spans="1:11" x14ac:dyDescent="0.3">
      <c r="A50" s="18"/>
      <c r="B50" s="9">
        <v>220</v>
      </c>
      <c r="C50" s="9" t="s">
        <v>17</v>
      </c>
      <c r="D50" s="19">
        <v>4560.26</v>
      </c>
      <c r="E50" s="19">
        <v>3914.06</v>
      </c>
      <c r="F50" s="118">
        <f t="shared" si="28"/>
        <v>646.20000000000027</v>
      </c>
      <c r="G50" s="20">
        <f t="shared" si="29"/>
        <v>365.2762214754851</v>
      </c>
      <c r="H50" s="21">
        <f t="shared" si="30"/>
        <v>228.7994131663358</v>
      </c>
      <c r="I50" s="22">
        <f t="shared" si="31"/>
        <v>20.422367802046747</v>
      </c>
      <c r="J50" s="22">
        <f t="shared" si="32"/>
        <v>14.311745837788306</v>
      </c>
      <c r="K50" s="22">
        <f t="shared" si="33"/>
        <v>17.390251718344288</v>
      </c>
    </row>
    <row r="51" spans="1:11" x14ac:dyDescent="0.3">
      <c r="A51" s="18"/>
      <c r="B51" s="9">
        <v>230</v>
      </c>
      <c r="C51" s="9" t="s">
        <v>18</v>
      </c>
      <c r="D51" s="19">
        <v>10427.49</v>
      </c>
      <c r="E51" s="19">
        <v>8939.85</v>
      </c>
      <c r="F51" s="118">
        <f t="shared" si="28"/>
        <v>1487.6399999999994</v>
      </c>
      <c r="G51" s="20">
        <f t="shared" si="29"/>
        <v>840.91537931877156</v>
      </c>
      <c r="H51" s="21">
        <f t="shared" si="30"/>
        <v>526.7272655567433</v>
      </c>
      <c r="I51" s="22">
        <f t="shared" si="31"/>
        <v>47.015059172139885</v>
      </c>
      <c r="J51" s="22">
        <f t="shared" si="32"/>
        <v>32.947579043836861</v>
      </c>
      <c r="K51" s="22">
        <f t="shared" si="33"/>
        <v>40.034716908507697</v>
      </c>
    </row>
    <row r="52" spans="1:11" x14ac:dyDescent="0.3">
      <c r="A52" s="18"/>
      <c r="B52" s="9">
        <v>260</v>
      </c>
      <c r="C52" s="9" t="s">
        <v>36</v>
      </c>
      <c r="D52" s="19">
        <v>352.38</v>
      </c>
      <c r="E52" s="19">
        <v>302.29000000000002</v>
      </c>
      <c r="F52" s="118">
        <f t="shared" si="28"/>
        <v>50.089999999999975</v>
      </c>
      <c r="G52" s="20">
        <f t="shared" si="29"/>
        <v>28.314277210936289</v>
      </c>
      <c r="H52" s="21">
        <f t="shared" si="30"/>
        <v>17.735318176263927</v>
      </c>
      <c r="I52" s="22">
        <f t="shared" si="31"/>
        <v>1.5830337406445691</v>
      </c>
      <c r="J52" s="22">
        <f t="shared" si="32"/>
        <v>1.1093707041392999</v>
      </c>
      <c r="K52" s="22">
        <f t="shared" si="33"/>
        <v>1.3480001680158846</v>
      </c>
    </row>
    <row r="53" spans="1:11" x14ac:dyDescent="0.3">
      <c r="A53" s="18"/>
      <c r="B53" s="9">
        <v>290</v>
      </c>
      <c r="C53" s="9" t="s">
        <v>19</v>
      </c>
      <c r="D53" s="19">
        <v>382.44</v>
      </c>
      <c r="E53" s="19">
        <v>322.49</v>
      </c>
      <c r="F53" s="118">
        <f t="shared" si="28"/>
        <v>59.949999999999989</v>
      </c>
      <c r="G53" s="20">
        <f t="shared" si="29"/>
        <v>33.88782029937375</v>
      </c>
      <c r="H53" s="21">
        <f t="shared" si="30"/>
        <v>21.226438903314488</v>
      </c>
      <c r="I53" s="22">
        <f t="shared" si="31"/>
        <v>1.8946470902703523</v>
      </c>
      <c r="J53" s="22">
        <f t="shared" si="32"/>
        <v>1.3277455323048724</v>
      </c>
      <c r="K53" s="22">
        <f t="shared" si="33"/>
        <v>1.6133481747365204</v>
      </c>
    </row>
    <row r="54" spans="1:11" x14ac:dyDescent="0.3">
      <c r="A54" s="18"/>
      <c r="B54" s="9">
        <v>300</v>
      </c>
      <c r="C54" s="9" t="s">
        <v>20</v>
      </c>
      <c r="D54" s="19">
        <v>0</v>
      </c>
      <c r="E54" s="19">
        <v>0</v>
      </c>
      <c r="F54" s="118">
        <f t="shared" si="28"/>
        <v>0</v>
      </c>
      <c r="G54" s="20">
        <f t="shared" si="29"/>
        <v>0</v>
      </c>
      <c r="H54" s="21">
        <f t="shared" si="30"/>
        <v>0</v>
      </c>
      <c r="I54" s="22">
        <f t="shared" si="31"/>
        <v>0</v>
      </c>
      <c r="J54" s="22">
        <f t="shared" si="32"/>
        <v>0</v>
      </c>
      <c r="K54" s="22">
        <f t="shared" si="33"/>
        <v>0</v>
      </c>
    </row>
    <row r="55" spans="1:11" x14ac:dyDescent="0.3">
      <c r="A55" s="18"/>
      <c r="B55" s="9">
        <v>532</v>
      </c>
      <c r="C55" s="9" t="s">
        <v>110</v>
      </c>
      <c r="D55" s="19">
        <v>1275</v>
      </c>
      <c r="E55" s="19">
        <v>1275</v>
      </c>
      <c r="F55" s="118">
        <f t="shared" ref="F55" si="34">D55-E55</f>
        <v>0</v>
      </c>
      <c r="G55" s="20">
        <f t="shared" ref="G55" si="35">F55*$E$4</f>
        <v>0</v>
      </c>
      <c r="H55" s="21">
        <f t="shared" ref="H55" si="36">F55*$E$7</f>
        <v>0</v>
      </c>
      <c r="I55" s="22">
        <f t="shared" ref="I55" si="37">F55*$E$8</f>
        <v>0</v>
      </c>
      <c r="J55" s="22">
        <f t="shared" ref="J55" si="38">F55*$E$9</f>
        <v>0</v>
      </c>
      <c r="K55" s="22">
        <f t="shared" ref="K55" si="39">F55*$E$10</f>
        <v>0</v>
      </c>
    </row>
    <row r="56" spans="1:11" x14ac:dyDescent="0.3">
      <c r="A56" s="18"/>
      <c r="B56" s="9">
        <v>580</v>
      </c>
      <c r="C56" s="9" t="s">
        <v>24</v>
      </c>
      <c r="D56" s="19">
        <v>859.88</v>
      </c>
      <c r="E56" s="19">
        <v>859.88</v>
      </c>
      <c r="F56" s="118">
        <f t="shared" si="28"/>
        <v>0</v>
      </c>
      <c r="G56" s="20">
        <f t="shared" si="29"/>
        <v>0</v>
      </c>
      <c r="H56" s="21">
        <f t="shared" si="30"/>
        <v>0</v>
      </c>
      <c r="I56" s="22">
        <f t="shared" si="31"/>
        <v>0</v>
      </c>
      <c r="J56" s="22">
        <f t="shared" si="32"/>
        <v>0</v>
      </c>
      <c r="K56" s="22">
        <f t="shared" si="33"/>
        <v>0</v>
      </c>
    </row>
    <row r="57" spans="1:11" x14ac:dyDescent="0.3">
      <c r="A57" s="18"/>
      <c r="B57" s="9">
        <v>610</v>
      </c>
      <c r="C57" s="9" t="s">
        <v>21</v>
      </c>
      <c r="D57" s="19">
        <v>18.75</v>
      </c>
      <c r="E57" s="19">
        <v>18.75</v>
      </c>
      <c r="F57" s="118">
        <f t="shared" si="28"/>
        <v>0</v>
      </c>
      <c r="G57" s="20">
        <f t="shared" si="29"/>
        <v>0</v>
      </c>
      <c r="H57" s="20">
        <f t="shared" si="30"/>
        <v>0</v>
      </c>
      <c r="I57" s="20">
        <f t="shared" si="31"/>
        <v>0</v>
      </c>
      <c r="J57" s="20">
        <f t="shared" si="32"/>
        <v>0</v>
      </c>
      <c r="K57" s="20">
        <f t="shared" si="33"/>
        <v>0</v>
      </c>
    </row>
    <row r="58" spans="1:11" x14ac:dyDescent="0.3">
      <c r="A58" s="18"/>
      <c r="B58" s="9">
        <v>616</v>
      </c>
      <c r="C58" s="9" t="s">
        <v>114</v>
      </c>
      <c r="D58" s="19">
        <v>896</v>
      </c>
      <c r="E58" s="19">
        <v>896</v>
      </c>
      <c r="F58" s="118">
        <f t="shared" ref="F58" si="40">D58-E58</f>
        <v>0</v>
      </c>
      <c r="G58" s="20">
        <f t="shared" ref="G58" si="41">F58*$E$4</f>
        <v>0</v>
      </c>
      <c r="H58" s="20">
        <f t="shared" ref="H58" si="42">F58*$E$7</f>
        <v>0</v>
      </c>
      <c r="I58" s="20">
        <f t="shared" ref="I58" si="43">F58*$E$8</f>
        <v>0</v>
      </c>
      <c r="J58" s="20">
        <f t="shared" ref="J58" si="44">F58*$E$9</f>
        <v>0</v>
      </c>
      <c r="K58" s="20">
        <f t="shared" ref="K58" si="45">F58*$E$10</f>
        <v>0</v>
      </c>
    </row>
    <row r="59" spans="1:11" x14ac:dyDescent="0.3">
      <c r="A59" s="18"/>
      <c r="B59" s="9">
        <v>642</v>
      </c>
      <c r="C59" s="9" t="s">
        <v>22</v>
      </c>
      <c r="D59" s="19">
        <v>0</v>
      </c>
      <c r="E59" s="19">
        <v>0</v>
      </c>
      <c r="F59" s="118">
        <f t="shared" si="28"/>
        <v>0</v>
      </c>
      <c r="G59" s="20">
        <f t="shared" si="29"/>
        <v>0</v>
      </c>
      <c r="H59" s="21">
        <f t="shared" si="30"/>
        <v>0</v>
      </c>
      <c r="I59" s="22">
        <f t="shared" si="31"/>
        <v>0</v>
      </c>
      <c r="J59" s="22">
        <f t="shared" si="32"/>
        <v>0</v>
      </c>
      <c r="K59" s="22">
        <f t="shared" si="33"/>
        <v>0</v>
      </c>
    </row>
    <row r="60" spans="1:11" x14ac:dyDescent="0.3">
      <c r="A60" s="18"/>
      <c r="B60" s="9">
        <v>810</v>
      </c>
      <c r="C60" s="9" t="s">
        <v>25</v>
      </c>
      <c r="D60" s="19">
        <v>1591.29</v>
      </c>
      <c r="E60" s="19">
        <v>1591.29</v>
      </c>
      <c r="F60" s="118">
        <f t="shared" si="28"/>
        <v>0</v>
      </c>
      <c r="G60" s="20">
        <f t="shared" si="29"/>
        <v>0</v>
      </c>
      <c r="H60" s="21">
        <f t="shared" si="30"/>
        <v>0</v>
      </c>
      <c r="I60" s="22">
        <f t="shared" si="31"/>
        <v>0</v>
      </c>
      <c r="J60" s="22">
        <f t="shared" si="32"/>
        <v>0</v>
      </c>
      <c r="K60" s="22">
        <f t="shared" si="33"/>
        <v>0</v>
      </c>
    </row>
    <row r="61" spans="1:11" x14ac:dyDescent="0.3">
      <c r="A61" s="18"/>
      <c r="B61" s="9"/>
      <c r="C61" s="54" t="s">
        <v>120</v>
      </c>
      <c r="D61" s="53">
        <f>SUM(D44:D60)</f>
        <v>88833.680000000008</v>
      </c>
      <c r="E61" s="53">
        <f t="shared" ref="E61:K61" si="46">SUM(E44:E60)</f>
        <v>76676.929999999993</v>
      </c>
      <c r="F61" s="120">
        <f t="shared" si="46"/>
        <v>12156.75</v>
      </c>
      <c r="G61" s="53">
        <f t="shared" si="46"/>
        <v>6871.8225091645018</v>
      </c>
      <c r="H61" s="53">
        <f t="shared" si="46"/>
        <v>4304.3287929586068</v>
      </c>
      <c r="I61" s="53">
        <f t="shared" si="46"/>
        <v>384.1993497021536</v>
      </c>
      <c r="J61" s="53">
        <f t="shared" si="46"/>
        <v>269.24221017259805</v>
      </c>
      <c r="K61" s="53">
        <f t="shared" si="46"/>
        <v>327.15713800213837</v>
      </c>
    </row>
    <row r="62" spans="1:11" x14ac:dyDescent="0.3">
      <c r="A62" s="18"/>
      <c r="B62" s="9"/>
      <c r="C62" s="9"/>
      <c r="D62" s="19"/>
      <c r="E62" s="20"/>
      <c r="F62" s="118"/>
      <c r="G62" s="20"/>
      <c r="H62" s="21"/>
      <c r="I62" s="22"/>
      <c r="J62" s="22"/>
      <c r="K62" s="22"/>
    </row>
    <row r="63" spans="1:11" ht="33" x14ac:dyDescent="0.3">
      <c r="A63" s="51" t="s">
        <v>130</v>
      </c>
      <c r="B63" s="9">
        <v>113</v>
      </c>
      <c r="C63" s="9" t="s">
        <v>13</v>
      </c>
      <c r="D63" s="19">
        <v>6100.2</v>
      </c>
      <c r="E63" s="19">
        <v>5469.2</v>
      </c>
      <c r="F63" s="118">
        <f t="shared" ref="F63:F77" si="47">D63-E63</f>
        <v>631</v>
      </c>
      <c r="G63" s="20">
        <f t="shared" ref="G63:G77" si="48">F63*$E$4</f>
        <v>356.68414693752862</v>
      </c>
      <c r="H63" s="21">
        <f t="shared" ref="H63:H77" si="49">F63*$E$7</f>
        <v>223.41756376966549</v>
      </c>
      <c r="I63" s="22">
        <f t="shared" ref="I63:I77" si="50">F63*$E$8</f>
        <v>19.941990224530318</v>
      </c>
      <c r="J63" s="22">
        <f t="shared" ref="J63:J77" si="51">F63*$E$9</f>
        <v>13.97510310065679</v>
      </c>
      <c r="K63" s="22">
        <f t="shared" ref="K63:K77" si="52">F63*$E$10</f>
        <v>16.981195967618756</v>
      </c>
    </row>
    <row r="64" spans="1:11" x14ac:dyDescent="0.3">
      <c r="A64" s="18"/>
      <c r="B64" s="9">
        <v>114</v>
      </c>
      <c r="C64" s="9" t="s">
        <v>14</v>
      </c>
      <c r="D64" s="19">
        <v>272</v>
      </c>
      <c r="E64" s="19">
        <v>272</v>
      </c>
      <c r="F64" s="118">
        <f t="shared" si="47"/>
        <v>0</v>
      </c>
      <c r="G64" s="20">
        <f t="shared" si="48"/>
        <v>0</v>
      </c>
      <c r="H64" s="20">
        <f t="shared" si="49"/>
        <v>0</v>
      </c>
      <c r="I64" s="20">
        <f t="shared" si="50"/>
        <v>0</v>
      </c>
      <c r="J64" s="20">
        <f t="shared" si="51"/>
        <v>0</v>
      </c>
      <c r="K64" s="20">
        <f t="shared" si="52"/>
        <v>0</v>
      </c>
    </row>
    <row r="65" spans="1:11" x14ac:dyDescent="0.3">
      <c r="A65" s="18"/>
      <c r="B65" s="9">
        <v>116</v>
      </c>
      <c r="C65" s="9" t="s">
        <v>23</v>
      </c>
      <c r="D65" s="19">
        <v>1800</v>
      </c>
      <c r="E65" s="19">
        <v>1800</v>
      </c>
      <c r="F65" s="118">
        <f t="shared" si="47"/>
        <v>0</v>
      </c>
      <c r="G65" s="20">
        <f t="shared" si="48"/>
        <v>0</v>
      </c>
      <c r="H65" s="21">
        <f t="shared" si="49"/>
        <v>0</v>
      </c>
      <c r="I65" s="22">
        <f t="shared" si="50"/>
        <v>0</v>
      </c>
      <c r="J65" s="22">
        <f t="shared" si="51"/>
        <v>0</v>
      </c>
      <c r="K65" s="22">
        <f t="shared" si="52"/>
        <v>0</v>
      </c>
    </row>
    <row r="66" spans="1:11" x14ac:dyDescent="0.3">
      <c r="A66" s="18"/>
      <c r="B66" s="9">
        <v>161</v>
      </c>
      <c r="C66" s="9" t="s">
        <v>15</v>
      </c>
      <c r="D66" s="19">
        <v>0</v>
      </c>
      <c r="E66" s="19">
        <v>0</v>
      </c>
      <c r="F66" s="118">
        <f t="shared" si="47"/>
        <v>0</v>
      </c>
      <c r="G66" s="20">
        <f t="shared" si="48"/>
        <v>0</v>
      </c>
      <c r="H66" s="21">
        <f t="shared" si="49"/>
        <v>0</v>
      </c>
      <c r="I66" s="22">
        <f t="shared" si="50"/>
        <v>0</v>
      </c>
      <c r="J66" s="22">
        <f t="shared" si="51"/>
        <v>0</v>
      </c>
      <c r="K66" s="22">
        <f t="shared" si="52"/>
        <v>0</v>
      </c>
    </row>
    <row r="67" spans="1:11" x14ac:dyDescent="0.3">
      <c r="A67" s="18"/>
      <c r="B67" s="9">
        <v>191</v>
      </c>
      <c r="C67" s="9" t="s">
        <v>117</v>
      </c>
      <c r="D67" s="19">
        <v>0</v>
      </c>
      <c r="E67" s="19">
        <v>0</v>
      </c>
      <c r="F67" s="118">
        <f t="shared" si="47"/>
        <v>0</v>
      </c>
      <c r="G67" s="20">
        <f t="shared" si="48"/>
        <v>0</v>
      </c>
      <c r="H67" s="21">
        <f t="shared" si="49"/>
        <v>0</v>
      </c>
      <c r="I67" s="22">
        <f t="shared" si="50"/>
        <v>0</v>
      </c>
      <c r="J67" s="22">
        <f t="shared" si="51"/>
        <v>0</v>
      </c>
      <c r="K67" s="22">
        <f t="shared" si="52"/>
        <v>0</v>
      </c>
    </row>
    <row r="68" spans="1:11" x14ac:dyDescent="0.3">
      <c r="A68" s="18"/>
      <c r="B68" s="9">
        <v>210</v>
      </c>
      <c r="C68" s="9" t="s">
        <v>16</v>
      </c>
      <c r="D68" s="19">
        <v>0</v>
      </c>
      <c r="E68" s="19">
        <v>0</v>
      </c>
      <c r="F68" s="118">
        <f t="shared" si="47"/>
        <v>0</v>
      </c>
      <c r="G68" s="20">
        <f t="shared" si="48"/>
        <v>0</v>
      </c>
      <c r="H68" s="21">
        <f t="shared" si="49"/>
        <v>0</v>
      </c>
      <c r="I68" s="22">
        <f t="shared" si="50"/>
        <v>0</v>
      </c>
      <c r="J68" s="22">
        <f t="shared" si="51"/>
        <v>0</v>
      </c>
      <c r="K68" s="22">
        <f t="shared" si="52"/>
        <v>0</v>
      </c>
    </row>
    <row r="69" spans="1:11" x14ac:dyDescent="0.3">
      <c r="A69" s="18"/>
      <c r="B69" s="9">
        <v>220</v>
      </c>
      <c r="C69" s="9" t="s">
        <v>17</v>
      </c>
      <c r="D69" s="19">
        <v>625.04999999999995</v>
      </c>
      <c r="E69" s="19">
        <v>576.79999999999995</v>
      </c>
      <c r="F69" s="118">
        <f t="shared" si="47"/>
        <v>48.25</v>
      </c>
      <c r="G69" s="20">
        <f t="shared" si="48"/>
        <v>27.274183977394223</v>
      </c>
      <c r="H69" s="21">
        <f t="shared" si="49"/>
        <v>17.083831144035436</v>
      </c>
      <c r="I69" s="22">
        <f t="shared" si="50"/>
        <v>1.5248827707346875</v>
      </c>
      <c r="J69" s="22">
        <f t="shared" si="51"/>
        <v>1.0686192149075913</v>
      </c>
      <c r="K69" s="22">
        <f t="shared" si="52"/>
        <v>1.2984828929280587</v>
      </c>
    </row>
    <row r="70" spans="1:11" x14ac:dyDescent="0.3">
      <c r="A70" s="18"/>
      <c r="B70" s="9">
        <v>230</v>
      </c>
      <c r="C70" s="9" t="s">
        <v>18</v>
      </c>
      <c r="D70" s="19">
        <v>0</v>
      </c>
      <c r="E70" s="19">
        <v>0</v>
      </c>
      <c r="F70" s="118">
        <f t="shared" si="47"/>
        <v>0</v>
      </c>
      <c r="G70" s="20">
        <f t="shared" si="48"/>
        <v>0</v>
      </c>
      <c r="H70" s="21">
        <f t="shared" si="49"/>
        <v>0</v>
      </c>
      <c r="I70" s="22">
        <f t="shared" si="50"/>
        <v>0</v>
      </c>
      <c r="J70" s="22">
        <f t="shared" si="51"/>
        <v>0</v>
      </c>
      <c r="K70" s="22">
        <f t="shared" si="52"/>
        <v>0</v>
      </c>
    </row>
    <row r="71" spans="1:11" x14ac:dyDescent="0.3">
      <c r="A71" s="18"/>
      <c r="B71" s="9">
        <v>260</v>
      </c>
      <c r="C71" s="9" t="s">
        <v>36</v>
      </c>
      <c r="D71" s="19">
        <v>46.3</v>
      </c>
      <c r="E71" s="19">
        <v>42.75</v>
      </c>
      <c r="F71" s="118">
        <f t="shared" si="47"/>
        <v>3.5499999999999972</v>
      </c>
      <c r="G71" s="20">
        <f t="shared" si="48"/>
        <v>2.0067016190621643</v>
      </c>
      <c r="H71" s="21">
        <f t="shared" si="49"/>
        <v>1.2569450893539014</v>
      </c>
      <c r="I71" s="22">
        <f t="shared" si="50"/>
        <v>0.11219344738047951</v>
      </c>
      <c r="J71" s="22">
        <f t="shared" si="51"/>
        <v>7.8623797159004069E-2</v>
      </c>
      <c r="K71" s="22">
        <f t="shared" si="52"/>
        <v>9.5536047044447764E-2</v>
      </c>
    </row>
    <row r="72" spans="1:11" x14ac:dyDescent="0.3">
      <c r="A72" s="18"/>
      <c r="B72" s="9">
        <v>290</v>
      </c>
      <c r="C72" s="9" t="s">
        <v>19</v>
      </c>
      <c r="D72" s="19">
        <v>0</v>
      </c>
      <c r="E72" s="19">
        <v>0</v>
      </c>
      <c r="F72" s="118">
        <f t="shared" si="47"/>
        <v>0</v>
      </c>
      <c r="G72" s="20">
        <f t="shared" si="48"/>
        <v>0</v>
      </c>
      <c r="H72" s="21">
        <f t="shared" si="49"/>
        <v>0</v>
      </c>
      <c r="I72" s="22">
        <f t="shared" si="50"/>
        <v>0</v>
      </c>
      <c r="J72" s="22">
        <f t="shared" si="51"/>
        <v>0</v>
      </c>
      <c r="K72" s="22">
        <f t="shared" si="52"/>
        <v>0</v>
      </c>
    </row>
    <row r="73" spans="1:11" x14ac:dyDescent="0.3">
      <c r="A73" s="18"/>
      <c r="B73" s="9">
        <v>300</v>
      </c>
      <c r="C73" s="9" t="s">
        <v>20</v>
      </c>
      <c r="D73" s="19">
        <v>700</v>
      </c>
      <c r="E73" s="19">
        <v>700</v>
      </c>
      <c r="F73" s="118">
        <f t="shared" si="47"/>
        <v>0</v>
      </c>
      <c r="G73" s="20">
        <f t="shared" si="48"/>
        <v>0</v>
      </c>
      <c r="H73" s="21">
        <f t="shared" si="49"/>
        <v>0</v>
      </c>
      <c r="I73" s="22">
        <f t="shared" si="50"/>
        <v>0</v>
      </c>
      <c r="J73" s="22">
        <f t="shared" si="51"/>
        <v>0</v>
      </c>
      <c r="K73" s="22">
        <f t="shared" si="52"/>
        <v>0</v>
      </c>
    </row>
    <row r="74" spans="1:11" x14ac:dyDescent="0.3">
      <c r="A74" s="18"/>
      <c r="B74" s="9">
        <v>580</v>
      </c>
      <c r="C74" s="9" t="s">
        <v>24</v>
      </c>
      <c r="D74" s="19">
        <v>1670.49</v>
      </c>
      <c r="E74" s="19">
        <v>1143.96</v>
      </c>
      <c r="F74" s="118">
        <f t="shared" si="47"/>
        <v>526.53</v>
      </c>
      <c r="G74" s="20">
        <f t="shared" si="48"/>
        <v>297.63059253093013</v>
      </c>
      <c r="H74" s="21">
        <f t="shared" si="49"/>
        <v>186.42797123873527</v>
      </c>
      <c r="I74" s="22">
        <f t="shared" si="50"/>
        <v>16.640342492744765</v>
      </c>
      <c r="J74" s="22">
        <f t="shared" si="51"/>
        <v>11.661348709332518</v>
      </c>
      <c r="K74" s="22">
        <f t="shared" si="52"/>
        <v>14.169745028257218</v>
      </c>
    </row>
    <row r="75" spans="1:11" x14ac:dyDescent="0.3">
      <c r="A75" s="18"/>
      <c r="B75" s="9">
        <v>610</v>
      </c>
      <c r="C75" s="9" t="s">
        <v>21</v>
      </c>
      <c r="D75" s="19">
        <v>0</v>
      </c>
      <c r="E75" s="19">
        <v>0</v>
      </c>
      <c r="F75" s="118">
        <f t="shared" si="47"/>
        <v>0</v>
      </c>
      <c r="G75" s="20">
        <f t="shared" si="48"/>
        <v>0</v>
      </c>
      <c r="H75" s="20">
        <f t="shared" si="49"/>
        <v>0</v>
      </c>
      <c r="I75" s="20">
        <f t="shared" si="50"/>
        <v>0</v>
      </c>
      <c r="J75" s="20">
        <f t="shared" si="51"/>
        <v>0</v>
      </c>
      <c r="K75" s="20">
        <f t="shared" si="52"/>
        <v>0</v>
      </c>
    </row>
    <row r="76" spans="1:11" x14ac:dyDescent="0.3">
      <c r="A76" s="18"/>
      <c r="B76" s="9">
        <v>642</v>
      </c>
      <c r="C76" s="9" t="s">
        <v>22</v>
      </c>
      <c r="D76" s="19">
        <v>368.64</v>
      </c>
      <c r="E76" s="19">
        <v>368.64</v>
      </c>
      <c r="F76" s="118">
        <f t="shared" si="47"/>
        <v>0</v>
      </c>
      <c r="G76" s="20">
        <f t="shared" si="48"/>
        <v>0</v>
      </c>
      <c r="H76" s="21">
        <f t="shared" si="49"/>
        <v>0</v>
      </c>
      <c r="I76" s="22">
        <f t="shared" si="50"/>
        <v>0</v>
      </c>
      <c r="J76" s="22">
        <f t="shared" si="51"/>
        <v>0</v>
      </c>
      <c r="K76" s="22">
        <f t="shared" si="52"/>
        <v>0</v>
      </c>
    </row>
    <row r="77" spans="1:11" x14ac:dyDescent="0.3">
      <c r="A77" s="18"/>
      <c r="B77" s="9">
        <v>810</v>
      </c>
      <c r="C77" s="9" t="s">
        <v>25</v>
      </c>
      <c r="D77" s="19">
        <v>2814</v>
      </c>
      <c r="E77" s="19">
        <v>2296</v>
      </c>
      <c r="F77" s="118">
        <f t="shared" si="47"/>
        <v>518</v>
      </c>
      <c r="G77" s="20">
        <f t="shared" si="48"/>
        <v>292.80885596456392</v>
      </c>
      <c r="H77" s="21">
        <f t="shared" si="49"/>
        <v>183.40776233389337</v>
      </c>
      <c r="I77" s="22">
        <f t="shared" si="50"/>
        <v>16.370762181151672</v>
      </c>
      <c r="J77" s="22">
        <f t="shared" si="51"/>
        <v>11.472430120665955</v>
      </c>
      <c r="K77" s="22">
        <f t="shared" si="52"/>
        <v>13.940189399725066</v>
      </c>
    </row>
    <row r="78" spans="1:11" x14ac:dyDescent="0.3">
      <c r="A78" s="18"/>
      <c r="B78" s="9"/>
      <c r="C78" s="54" t="s">
        <v>133</v>
      </c>
      <c r="D78" s="53">
        <f>SUM(D63:D77)</f>
        <v>14396.679999999998</v>
      </c>
      <c r="E78" s="53">
        <f t="shared" ref="E78:K78" si="53">SUM(E63:E77)</f>
        <v>12669.349999999999</v>
      </c>
      <c r="F78" s="120">
        <f t="shared" si="53"/>
        <v>1727.33</v>
      </c>
      <c r="G78" s="53">
        <f t="shared" si="53"/>
        <v>976.40448102947903</v>
      </c>
      <c r="H78" s="53">
        <f t="shared" si="53"/>
        <v>611.59407357568352</v>
      </c>
      <c r="I78" s="53">
        <f t="shared" si="53"/>
        <v>54.590171116541924</v>
      </c>
      <c r="J78" s="53">
        <f t="shared" si="53"/>
        <v>38.256124942721854</v>
      </c>
      <c r="K78" s="53">
        <f t="shared" si="53"/>
        <v>46.485149335573546</v>
      </c>
    </row>
    <row r="79" spans="1:11" x14ac:dyDescent="0.3">
      <c r="A79" s="18"/>
      <c r="B79" s="9"/>
      <c r="C79" s="54"/>
      <c r="D79" s="53"/>
      <c r="E79" s="53"/>
      <c r="F79" s="120"/>
      <c r="G79" s="53"/>
      <c r="H79" s="53"/>
      <c r="I79" s="53"/>
      <c r="J79" s="53"/>
      <c r="K79" s="53"/>
    </row>
    <row r="80" spans="1:11" ht="33" hidden="1" x14ac:dyDescent="0.3">
      <c r="A80" s="51" t="s">
        <v>167</v>
      </c>
      <c r="B80" s="9">
        <v>180</v>
      </c>
      <c r="C80" s="54"/>
      <c r="D80" s="53"/>
      <c r="E80" s="53"/>
      <c r="F80" s="118">
        <f t="shared" ref="F80:F82" si="54">D80-E80</f>
        <v>0</v>
      </c>
      <c r="G80" s="53"/>
      <c r="H80" s="53"/>
      <c r="I80" s="53"/>
      <c r="J80" s="53"/>
      <c r="K80" s="53"/>
    </row>
    <row r="81" spans="1:11" hidden="1" x14ac:dyDescent="0.3">
      <c r="A81" s="18"/>
      <c r="B81" s="9">
        <v>220</v>
      </c>
      <c r="C81" s="54"/>
      <c r="D81" s="53"/>
      <c r="E81" s="53"/>
      <c r="F81" s="118">
        <f t="shared" si="54"/>
        <v>0</v>
      </c>
      <c r="G81" s="53"/>
      <c r="H81" s="53"/>
      <c r="I81" s="53"/>
      <c r="J81" s="53"/>
      <c r="K81" s="53"/>
    </row>
    <row r="82" spans="1:11" hidden="1" x14ac:dyDescent="0.3">
      <c r="A82" s="18"/>
      <c r="B82" s="9">
        <v>260</v>
      </c>
      <c r="C82" s="54"/>
      <c r="D82" s="53"/>
      <c r="E82" s="53"/>
      <c r="F82" s="118">
        <f t="shared" si="54"/>
        <v>0</v>
      </c>
      <c r="G82" s="53"/>
      <c r="H82" s="53"/>
      <c r="I82" s="53"/>
      <c r="J82" s="53"/>
      <c r="K82" s="53"/>
    </row>
    <row r="83" spans="1:11" hidden="1" x14ac:dyDescent="0.3">
      <c r="A83" s="18"/>
      <c r="B83" s="9"/>
      <c r="C83" s="54" t="s">
        <v>168</v>
      </c>
      <c r="D83" s="53">
        <f>SUM(D80:D82)</f>
        <v>0</v>
      </c>
      <c r="E83" s="53">
        <f t="shared" ref="E83:K83" si="55">SUM(E80:E82)</f>
        <v>0</v>
      </c>
      <c r="F83" s="120">
        <f t="shared" si="55"/>
        <v>0</v>
      </c>
      <c r="G83" s="53">
        <f t="shared" si="55"/>
        <v>0</v>
      </c>
      <c r="H83" s="53">
        <f t="shared" si="55"/>
        <v>0</v>
      </c>
      <c r="I83" s="53">
        <f t="shared" si="55"/>
        <v>0</v>
      </c>
      <c r="J83" s="53">
        <f t="shared" si="55"/>
        <v>0</v>
      </c>
      <c r="K83" s="53">
        <f t="shared" si="55"/>
        <v>0</v>
      </c>
    </row>
    <row r="84" spans="1:11" hidden="1" x14ac:dyDescent="0.3">
      <c r="A84" s="18"/>
      <c r="B84" s="9"/>
      <c r="C84" s="9"/>
      <c r="D84" s="19"/>
      <c r="E84" s="20"/>
      <c r="F84" s="118"/>
      <c r="G84" s="20"/>
      <c r="H84" s="21"/>
      <c r="I84" s="22"/>
      <c r="J84" s="22"/>
      <c r="K84" s="22"/>
    </row>
    <row r="85" spans="1:11" x14ac:dyDescent="0.3">
      <c r="A85" s="24"/>
      <c r="B85" s="25"/>
      <c r="C85" s="55" t="s">
        <v>26</v>
      </c>
      <c r="D85" s="53">
        <f>D32+D42+D61+D78+D83</f>
        <v>360805.55</v>
      </c>
      <c r="E85" s="53">
        <f t="shared" ref="E85:K85" si="56">E32+E42+E61+E78+E83</f>
        <v>328312.04999999993</v>
      </c>
      <c r="F85" s="53">
        <f t="shared" si="56"/>
        <v>32493.5</v>
      </c>
      <c r="G85" s="53">
        <f t="shared" si="56"/>
        <v>18367.5377630976</v>
      </c>
      <c r="H85" s="53">
        <f t="shared" si="56"/>
        <v>11504.942327020008</v>
      </c>
      <c r="I85" s="53">
        <f t="shared" si="56"/>
        <v>1026.9176851993277</v>
      </c>
      <c r="J85" s="53">
        <f t="shared" si="56"/>
        <v>719.65136703833798</v>
      </c>
      <c r="K85" s="53">
        <f t="shared" si="56"/>
        <v>874.45085764472276</v>
      </c>
    </row>
    <row r="86" spans="1:11" x14ac:dyDescent="0.3">
      <c r="A86" s="9"/>
      <c r="B86" s="9"/>
      <c r="C86" s="9"/>
      <c r="D86" s="9"/>
      <c r="E86" s="9"/>
      <c r="F86" s="9"/>
      <c r="G86" s="9"/>
    </row>
    <row r="87" spans="1:11" x14ac:dyDescent="0.3">
      <c r="A87" s="9"/>
    </row>
    <row r="88" spans="1:11" x14ac:dyDescent="0.3">
      <c r="D88" s="26"/>
    </row>
  </sheetData>
  <pageMargins left="0" right="0" top="0.75" bottom="0.75" header="0.3" footer="0.3"/>
  <pageSetup scale="47" orientation="portrait" r:id="rId1"/>
  <ignoredErrors>
    <ignoredError sqref="F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46"/>
  <sheetViews>
    <sheetView workbookViewId="0">
      <selection activeCell="C8" sqref="C8"/>
    </sheetView>
  </sheetViews>
  <sheetFormatPr defaultRowHeight="15" x14ac:dyDescent="0.25"/>
  <cols>
    <col min="1" max="1" width="44.140625" bestFit="1" customWidth="1"/>
    <col min="2" max="3" width="13.5703125" bestFit="1" customWidth="1"/>
    <col min="4" max="4" width="12.7109375" style="49" customWidth="1"/>
  </cols>
  <sheetData>
    <row r="1" spans="1:4" ht="33.75" x14ac:dyDescent="0.5">
      <c r="A1" s="39" t="s">
        <v>37</v>
      </c>
      <c r="B1" s="123" t="s">
        <v>38</v>
      </c>
      <c r="C1" s="123"/>
      <c r="D1" s="40"/>
    </row>
    <row r="2" spans="1:4" ht="15.75" x14ac:dyDescent="0.25">
      <c r="A2" s="42" t="s">
        <v>39</v>
      </c>
      <c r="B2" s="43" t="s">
        <v>40</v>
      </c>
      <c r="C2" s="43" t="s">
        <v>41</v>
      </c>
      <c r="D2" s="42" t="s">
        <v>42</v>
      </c>
    </row>
    <row r="3" spans="1:4" ht="15.75" x14ac:dyDescent="0.25">
      <c r="A3" s="41" t="s">
        <v>43</v>
      </c>
      <c r="B3" s="40">
        <f>SUM(C4:C8)</f>
        <v>14125.970000000001</v>
      </c>
      <c r="C3" s="40"/>
      <c r="D3" s="41"/>
    </row>
    <row r="4" spans="1:4" ht="15.75" x14ac:dyDescent="0.25">
      <c r="A4" s="41" t="s">
        <v>159</v>
      </c>
      <c r="B4" s="40"/>
      <c r="C4" s="44">
        <v>6751.92</v>
      </c>
      <c r="D4" s="41" t="s">
        <v>44</v>
      </c>
    </row>
    <row r="5" spans="1:4" ht="15.75" x14ac:dyDescent="0.25">
      <c r="A5" s="41" t="s">
        <v>160</v>
      </c>
      <c r="B5" s="40"/>
      <c r="C5" s="44">
        <v>1338.19</v>
      </c>
      <c r="D5" s="41" t="s">
        <v>44</v>
      </c>
    </row>
    <row r="6" spans="1:4" ht="15.75" x14ac:dyDescent="0.25">
      <c r="A6" s="41" t="s">
        <v>161</v>
      </c>
      <c r="B6" s="40"/>
      <c r="C6" s="44">
        <v>5284.93</v>
      </c>
      <c r="D6" s="41" t="s">
        <v>44</v>
      </c>
    </row>
    <row r="7" spans="1:4" ht="15.75" x14ac:dyDescent="0.25">
      <c r="A7" s="41" t="s">
        <v>162</v>
      </c>
      <c r="B7" s="40"/>
      <c r="C7" s="44">
        <v>750.93</v>
      </c>
      <c r="D7" s="41"/>
    </row>
    <row r="8" spans="1:4" ht="15.75" x14ac:dyDescent="0.25">
      <c r="A8" s="41" t="s">
        <v>174</v>
      </c>
      <c r="B8" s="40"/>
      <c r="C8" s="44">
        <v>0</v>
      </c>
      <c r="D8" s="41"/>
    </row>
    <row r="9" spans="1:4" ht="15.75" x14ac:dyDescent="0.25">
      <c r="A9" s="45" t="s">
        <v>45</v>
      </c>
      <c r="B9" s="40"/>
      <c r="C9" s="40"/>
      <c r="D9" s="41"/>
    </row>
    <row r="10" spans="1:4" ht="15.75" x14ac:dyDescent="0.25">
      <c r="A10" s="41"/>
      <c r="B10" s="40"/>
      <c r="C10" s="40"/>
      <c r="D10" s="41"/>
    </row>
    <row r="11" spans="1:4" ht="15.75" x14ac:dyDescent="0.25">
      <c r="A11" s="41" t="s">
        <v>79</v>
      </c>
      <c r="B11" s="40">
        <f>CES!H32</f>
        <v>5499.1276845425373</v>
      </c>
      <c r="C11" s="40"/>
      <c r="D11" s="41"/>
    </row>
    <row r="12" spans="1:4" ht="15.75" x14ac:dyDescent="0.25">
      <c r="A12" s="41" t="s">
        <v>80</v>
      </c>
      <c r="B12" s="40">
        <f>CES!H42</f>
        <v>1089.8917759431799</v>
      </c>
      <c r="C12" s="40"/>
      <c r="D12" s="41"/>
    </row>
    <row r="13" spans="1:4" ht="15.75" x14ac:dyDescent="0.25">
      <c r="A13" s="41" t="s">
        <v>81</v>
      </c>
      <c r="B13" s="40">
        <f>CES!H61</f>
        <v>4304.3287929586068</v>
      </c>
      <c r="C13" s="40"/>
      <c r="D13" s="41"/>
    </row>
    <row r="14" spans="1:4" ht="15.75" x14ac:dyDescent="0.25">
      <c r="A14" s="41" t="s">
        <v>143</v>
      </c>
      <c r="B14" s="40">
        <f>CES!H78</f>
        <v>611.59407357568352</v>
      </c>
      <c r="C14" s="40"/>
      <c r="D14" s="41"/>
    </row>
    <row r="15" spans="1:4" ht="15.75" x14ac:dyDescent="0.25">
      <c r="A15" s="41" t="s">
        <v>175</v>
      </c>
      <c r="B15" s="40">
        <f>CES!H83</f>
        <v>0</v>
      </c>
      <c r="C15" s="40"/>
      <c r="D15" s="41"/>
    </row>
    <row r="16" spans="1:4" ht="15.75" x14ac:dyDescent="0.25">
      <c r="A16" s="41" t="s">
        <v>49</v>
      </c>
      <c r="B16" s="40" t="s">
        <v>44</v>
      </c>
      <c r="C16" s="40">
        <f>SUM(B11:B15)</f>
        <v>11504.942327020008</v>
      </c>
      <c r="D16" s="46">
        <f>'Total All Schools'!M3</f>
        <v>0.35406903925462041</v>
      </c>
    </row>
    <row r="17" spans="1:4" ht="15.75" x14ac:dyDescent="0.25">
      <c r="A17" s="45" t="s">
        <v>50</v>
      </c>
      <c r="B17" s="40" t="s">
        <v>44</v>
      </c>
      <c r="C17" s="40"/>
      <c r="D17" s="46" t="s">
        <v>44</v>
      </c>
    </row>
    <row r="18" spans="1:4" ht="15.75" x14ac:dyDescent="0.25">
      <c r="A18" s="47"/>
      <c r="B18" s="40"/>
      <c r="C18" s="40"/>
      <c r="D18" s="46" t="s">
        <v>44</v>
      </c>
    </row>
    <row r="19" spans="1:4" ht="15.75" x14ac:dyDescent="0.25">
      <c r="A19" s="41" t="s">
        <v>82</v>
      </c>
      <c r="B19" s="40">
        <f>CES!I32</f>
        <v>490.84570021383826</v>
      </c>
      <c r="C19" s="40"/>
      <c r="D19" s="46" t="s">
        <v>44</v>
      </c>
    </row>
    <row r="20" spans="1:4" ht="15.75" x14ac:dyDescent="0.25">
      <c r="A20" s="41" t="s">
        <v>83</v>
      </c>
      <c r="B20" s="40">
        <f>CES!I42</f>
        <v>97.282464166793915</v>
      </c>
      <c r="C20" s="40"/>
      <c r="D20" s="46" t="s">
        <v>44</v>
      </c>
    </row>
    <row r="21" spans="1:4" ht="15.75" x14ac:dyDescent="0.25">
      <c r="A21" s="41" t="s">
        <v>84</v>
      </c>
      <c r="B21" s="40">
        <f>CES!I61</f>
        <v>384.1993497021536</v>
      </c>
      <c r="C21" s="40"/>
      <c r="D21" s="46" t="s">
        <v>44</v>
      </c>
    </row>
    <row r="22" spans="1:4" ht="15.75" x14ac:dyDescent="0.25">
      <c r="A22" s="41" t="s">
        <v>144</v>
      </c>
      <c r="B22" s="40">
        <f>CES!I78</f>
        <v>54.590171116541924</v>
      </c>
      <c r="C22" s="40"/>
      <c r="D22" s="46"/>
    </row>
    <row r="23" spans="1:4" ht="15.75" x14ac:dyDescent="0.25">
      <c r="A23" s="41" t="s">
        <v>176</v>
      </c>
      <c r="B23" s="40">
        <f>CES!I83</f>
        <v>0</v>
      </c>
      <c r="C23" s="40"/>
      <c r="D23" s="46"/>
    </row>
    <row r="24" spans="1:4" ht="15.75" x14ac:dyDescent="0.25">
      <c r="A24" s="41" t="s">
        <v>54</v>
      </c>
      <c r="B24" s="40" t="s">
        <v>44</v>
      </c>
      <c r="C24" s="40">
        <f>SUM(B19:B23)</f>
        <v>1026.9176851993277</v>
      </c>
      <c r="D24" s="46">
        <f>'Total All Schools'!M4</f>
        <v>3.1603787994501295E-2</v>
      </c>
    </row>
    <row r="25" spans="1:4" ht="15.75" x14ac:dyDescent="0.25">
      <c r="A25" s="45" t="s">
        <v>55</v>
      </c>
      <c r="B25" s="40" t="s">
        <v>44</v>
      </c>
      <c r="C25" s="40"/>
      <c r="D25" s="46" t="s">
        <v>44</v>
      </c>
    </row>
    <row r="26" spans="1:4" ht="15.75" x14ac:dyDescent="0.25">
      <c r="A26" s="41"/>
      <c r="B26" s="40" t="s">
        <v>44</v>
      </c>
      <c r="C26" s="40"/>
      <c r="D26" s="46" t="s">
        <v>44</v>
      </c>
    </row>
    <row r="27" spans="1:4" ht="15.75" x14ac:dyDescent="0.25">
      <c r="A27" s="41" t="s">
        <v>85</v>
      </c>
      <c r="B27" s="40">
        <f>CES!J32</f>
        <v>343.97866961967304</v>
      </c>
      <c r="C27" s="40"/>
      <c r="D27" s="46" t="s">
        <v>44</v>
      </c>
    </row>
    <row r="28" spans="1:4" ht="15.75" x14ac:dyDescent="0.25">
      <c r="A28" s="41" t="s">
        <v>86</v>
      </c>
      <c r="B28" s="40">
        <f>CES!J42</f>
        <v>68.174362303345035</v>
      </c>
      <c r="C28" s="40"/>
      <c r="D28" s="46" t="s">
        <v>44</v>
      </c>
    </row>
    <row r="29" spans="1:4" ht="15.75" x14ac:dyDescent="0.25">
      <c r="A29" s="41" t="s">
        <v>87</v>
      </c>
      <c r="B29" s="40">
        <f>CES!J61</f>
        <v>269.24221017259805</v>
      </c>
      <c r="C29" s="40"/>
      <c r="D29" s="46" t="s">
        <v>44</v>
      </c>
    </row>
    <row r="30" spans="1:4" ht="15.75" x14ac:dyDescent="0.25">
      <c r="A30" s="41" t="s">
        <v>145</v>
      </c>
      <c r="B30" s="40">
        <f>CES!J78</f>
        <v>38.256124942721854</v>
      </c>
      <c r="C30" s="40"/>
      <c r="D30" s="46"/>
    </row>
    <row r="31" spans="1:4" ht="15.75" x14ac:dyDescent="0.25">
      <c r="A31" s="41" t="s">
        <v>177</v>
      </c>
      <c r="B31" s="40">
        <f>CES!J83</f>
        <v>0</v>
      </c>
      <c r="C31" s="40"/>
      <c r="D31" s="46"/>
    </row>
    <row r="32" spans="1:4" ht="15.75" x14ac:dyDescent="0.25">
      <c r="A32" s="41" t="s">
        <v>59</v>
      </c>
      <c r="B32" s="40" t="s">
        <v>44</v>
      </c>
      <c r="C32" s="40">
        <f>SUM(B27:B31)</f>
        <v>719.65136703833798</v>
      </c>
      <c r="D32" s="46">
        <f>'Total All Schools'!M5</f>
        <v>2.2147548495494121E-2</v>
      </c>
    </row>
    <row r="33" spans="1:4" ht="15.75" x14ac:dyDescent="0.25">
      <c r="A33" s="45" t="s">
        <v>108</v>
      </c>
      <c r="B33" s="40" t="s">
        <v>44</v>
      </c>
      <c r="C33" s="40"/>
      <c r="D33" s="46" t="s">
        <v>44</v>
      </c>
    </row>
    <row r="34" spans="1:4" ht="15.75" x14ac:dyDescent="0.25">
      <c r="A34" s="47"/>
      <c r="B34" s="40" t="s">
        <v>44</v>
      </c>
      <c r="C34" s="40"/>
      <c r="D34" s="46" t="s">
        <v>44</v>
      </c>
    </row>
    <row r="35" spans="1:4" ht="15.75" x14ac:dyDescent="0.25">
      <c r="A35" s="41" t="s">
        <v>88</v>
      </c>
      <c r="B35" s="40">
        <f>CES!K32</f>
        <v>417.96966758820832</v>
      </c>
      <c r="C35" s="40"/>
      <c r="D35" s="46" t="s">
        <v>44</v>
      </c>
    </row>
    <row r="36" spans="1:4" ht="15.75" x14ac:dyDescent="0.25">
      <c r="A36" s="41" t="s">
        <v>89</v>
      </c>
      <c r="B36" s="40">
        <f>CES!K42</f>
        <v>82.838902718802487</v>
      </c>
      <c r="C36" s="40"/>
      <c r="D36" s="46" t="s">
        <v>44</v>
      </c>
    </row>
    <row r="37" spans="1:4" ht="15.75" x14ac:dyDescent="0.25">
      <c r="A37" s="41" t="s">
        <v>90</v>
      </c>
      <c r="B37" s="40">
        <f>CES!K61</f>
        <v>327.15713800213837</v>
      </c>
      <c r="C37" s="40"/>
      <c r="D37" s="46" t="s">
        <v>44</v>
      </c>
    </row>
    <row r="38" spans="1:4" ht="15.75" x14ac:dyDescent="0.25">
      <c r="A38" s="41" t="s">
        <v>146</v>
      </c>
      <c r="B38" s="40">
        <f>CES!K78</f>
        <v>46.485149335573546</v>
      </c>
      <c r="C38" s="40"/>
      <c r="D38" s="46"/>
    </row>
    <row r="39" spans="1:4" ht="15.75" x14ac:dyDescent="0.25">
      <c r="A39" s="41" t="s">
        <v>178</v>
      </c>
      <c r="B39" s="40">
        <f>CES!K83</f>
        <v>0</v>
      </c>
      <c r="C39" s="40"/>
      <c r="D39" s="46"/>
    </row>
    <row r="40" spans="1:4" ht="15.75" x14ac:dyDescent="0.25">
      <c r="A40" s="41" t="s">
        <v>63</v>
      </c>
      <c r="B40" s="40"/>
      <c r="C40" s="40">
        <f>SUM(B35:B39)</f>
        <v>874.45085764472276</v>
      </c>
      <c r="D40" s="46">
        <f>'Total All Schools'!M6</f>
        <v>2.6911562547731787E-2</v>
      </c>
    </row>
    <row r="41" spans="1:4" ht="15.75" x14ac:dyDescent="0.25">
      <c r="A41" s="45" t="s">
        <v>64</v>
      </c>
      <c r="B41" s="40"/>
      <c r="C41" s="40"/>
      <c r="D41" s="41"/>
    </row>
    <row r="42" spans="1:4" ht="15.75" x14ac:dyDescent="0.25">
      <c r="A42" s="47"/>
      <c r="B42" s="40"/>
      <c r="C42" s="40"/>
      <c r="D42" s="41"/>
    </row>
    <row r="43" spans="1:4" ht="15.75" x14ac:dyDescent="0.25">
      <c r="A43" s="41"/>
      <c r="B43" s="40"/>
      <c r="C43" s="40"/>
      <c r="D43" s="41"/>
    </row>
    <row r="44" spans="1:4" ht="15.75" x14ac:dyDescent="0.25">
      <c r="A44" s="50" t="s">
        <v>65</v>
      </c>
      <c r="B44" s="40">
        <f>SUM(B3:B41)</f>
        <v>28251.932236902398</v>
      </c>
      <c r="C44" s="40">
        <f>SUM(C3:C41)</f>
        <v>28251.932236902398</v>
      </c>
      <c r="D44" s="46">
        <f>SUM(D16:D40)</f>
        <v>0.43473193829234763</v>
      </c>
    </row>
    <row r="45" spans="1:4" ht="15.75" x14ac:dyDescent="0.25">
      <c r="A45" s="41"/>
      <c r="B45" s="41"/>
      <c r="C45" s="41"/>
      <c r="D45" s="40"/>
    </row>
    <row r="46" spans="1:4" ht="15.75" x14ac:dyDescent="0.25">
      <c r="A46" s="41" t="s">
        <v>66</v>
      </c>
      <c r="B46" s="41"/>
      <c r="C46" s="40">
        <f>C16+C24+C32+C40</f>
        <v>14125.962236902395</v>
      </c>
      <c r="D46" s="41"/>
    </row>
  </sheetData>
  <mergeCells count="1">
    <mergeCell ref="B1:C1"/>
  </mergeCells>
  <pageMargins left="0.7" right="0.7" top="0.75" bottom="0.75" header="0.3" footer="0.3"/>
  <pageSetup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84"/>
  <sheetViews>
    <sheetView workbookViewId="0">
      <selection activeCell="H14" sqref="H14"/>
    </sheetView>
  </sheetViews>
  <sheetFormatPr defaultRowHeight="16.5" x14ac:dyDescent="0.3"/>
  <cols>
    <col min="1" max="1" width="28.28515625" style="4" customWidth="1"/>
    <col min="2" max="2" width="9.42578125" style="4" customWidth="1"/>
    <col min="3" max="3" width="44.7109375" style="4" customWidth="1"/>
    <col min="4" max="4" width="26.5703125" style="4" customWidth="1"/>
    <col min="5" max="5" width="19.85546875" style="4" bestFit="1" customWidth="1"/>
    <col min="6" max="6" width="17.28515625" style="4" bestFit="1" customWidth="1"/>
    <col min="7" max="7" width="14" style="4" bestFit="1" customWidth="1"/>
    <col min="8" max="8" width="14.28515625" style="4" bestFit="1" customWidth="1"/>
    <col min="9" max="11" width="12.7109375" style="4" bestFit="1" customWidth="1"/>
    <col min="12" max="258" width="9.140625" style="4"/>
    <col min="259" max="259" width="3" style="4" customWidth="1"/>
    <col min="260" max="260" width="15.28515625" style="4" customWidth="1"/>
    <col min="261" max="261" width="58" style="4" customWidth="1"/>
    <col min="262" max="262" width="15" style="4" bestFit="1" customWidth="1"/>
    <col min="263" max="263" width="13.85546875" style="4" customWidth="1"/>
    <col min="264" max="514" width="9.140625" style="4"/>
    <col min="515" max="515" width="3" style="4" customWidth="1"/>
    <col min="516" max="516" width="15.28515625" style="4" customWidth="1"/>
    <col min="517" max="517" width="58" style="4" customWidth="1"/>
    <col min="518" max="518" width="15" style="4" bestFit="1" customWidth="1"/>
    <col min="519" max="519" width="13.85546875" style="4" customWidth="1"/>
    <col min="520" max="770" width="9.140625" style="4"/>
    <col min="771" max="771" width="3" style="4" customWidth="1"/>
    <col min="772" max="772" width="15.28515625" style="4" customWidth="1"/>
    <col min="773" max="773" width="58" style="4" customWidth="1"/>
    <col min="774" max="774" width="15" style="4" bestFit="1" customWidth="1"/>
    <col min="775" max="775" width="13.85546875" style="4" customWidth="1"/>
    <col min="776" max="1026" width="9.140625" style="4"/>
    <col min="1027" max="1027" width="3" style="4" customWidth="1"/>
    <col min="1028" max="1028" width="15.28515625" style="4" customWidth="1"/>
    <col min="1029" max="1029" width="58" style="4" customWidth="1"/>
    <col min="1030" max="1030" width="15" style="4" bestFit="1" customWidth="1"/>
    <col min="1031" max="1031" width="13.85546875" style="4" customWidth="1"/>
    <col min="1032" max="1282" width="9.140625" style="4"/>
    <col min="1283" max="1283" width="3" style="4" customWidth="1"/>
    <col min="1284" max="1284" width="15.28515625" style="4" customWidth="1"/>
    <col min="1285" max="1285" width="58" style="4" customWidth="1"/>
    <col min="1286" max="1286" width="15" style="4" bestFit="1" customWidth="1"/>
    <col min="1287" max="1287" width="13.85546875" style="4" customWidth="1"/>
    <col min="1288" max="1538" width="9.140625" style="4"/>
    <col min="1539" max="1539" width="3" style="4" customWidth="1"/>
    <col min="1540" max="1540" width="15.28515625" style="4" customWidth="1"/>
    <col min="1541" max="1541" width="58" style="4" customWidth="1"/>
    <col min="1542" max="1542" width="15" style="4" bestFit="1" customWidth="1"/>
    <col min="1543" max="1543" width="13.85546875" style="4" customWidth="1"/>
    <col min="1544" max="1794" width="9.140625" style="4"/>
    <col min="1795" max="1795" width="3" style="4" customWidth="1"/>
    <col min="1796" max="1796" width="15.28515625" style="4" customWidth="1"/>
    <col min="1797" max="1797" width="58" style="4" customWidth="1"/>
    <col min="1798" max="1798" width="15" style="4" bestFit="1" customWidth="1"/>
    <col min="1799" max="1799" width="13.85546875" style="4" customWidth="1"/>
    <col min="1800" max="2050" width="9.140625" style="4"/>
    <col min="2051" max="2051" width="3" style="4" customWidth="1"/>
    <col min="2052" max="2052" width="15.28515625" style="4" customWidth="1"/>
    <col min="2053" max="2053" width="58" style="4" customWidth="1"/>
    <col min="2054" max="2054" width="15" style="4" bestFit="1" customWidth="1"/>
    <col min="2055" max="2055" width="13.85546875" style="4" customWidth="1"/>
    <col min="2056" max="2306" width="9.140625" style="4"/>
    <col min="2307" max="2307" width="3" style="4" customWidth="1"/>
    <col min="2308" max="2308" width="15.28515625" style="4" customWidth="1"/>
    <col min="2309" max="2309" width="58" style="4" customWidth="1"/>
    <col min="2310" max="2310" width="15" style="4" bestFit="1" customWidth="1"/>
    <col min="2311" max="2311" width="13.85546875" style="4" customWidth="1"/>
    <col min="2312" max="2562" width="9.140625" style="4"/>
    <col min="2563" max="2563" width="3" style="4" customWidth="1"/>
    <col min="2564" max="2564" width="15.28515625" style="4" customWidth="1"/>
    <col min="2565" max="2565" width="58" style="4" customWidth="1"/>
    <col min="2566" max="2566" width="15" style="4" bestFit="1" customWidth="1"/>
    <col min="2567" max="2567" width="13.85546875" style="4" customWidth="1"/>
    <col min="2568" max="2818" width="9.140625" style="4"/>
    <col min="2819" max="2819" width="3" style="4" customWidth="1"/>
    <col min="2820" max="2820" width="15.28515625" style="4" customWidth="1"/>
    <col min="2821" max="2821" width="58" style="4" customWidth="1"/>
    <col min="2822" max="2822" width="15" style="4" bestFit="1" customWidth="1"/>
    <col min="2823" max="2823" width="13.85546875" style="4" customWidth="1"/>
    <col min="2824" max="3074" width="9.140625" style="4"/>
    <col min="3075" max="3075" width="3" style="4" customWidth="1"/>
    <col min="3076" max="3076" width="15.28515625" style="4" customWidth="1"/>
    <col min="3077" max="3077" width="58" style="4" customWidth="1"/>
    <col min="3078" max="3078" width="15" style="4" bestFit="1" customWidth="1"/>
    <col min="3079" max="3079" width="13.85546875" style="4" customWidth="1"/>
    <col min="3080" max="3330" width="9.140625" style="4"/>
    <col min="3331" max="3331" width="3" style="4" customWidth="1"/>
    <col min="3332" max="3332" width="15.28515625" style="4" customWidth="1"/>
    <col min="3333" max="3333" width="58" style="4" customWidth="1"/>
    <col min="3334" max="3334" width="15" style="4" bestFit="1" customWidth="1"/>
    <col min="3335" max="3335" width="13.85546875" style="4" customWidth="1"/>
    <col min="3336" max="3586" width="9.140625" style="4"/>
    <col min="3587" max="3587" width="3" style="4" customWidth="1"/>
    <col min="3588" max="3588" width="15.28515625" style="4" customWidth="1"/>
    <col min="3589" max="3589" width="58" style="4" customWidth="1"/>
    <col min="3590" max="3590" width="15" style="4" bestFit="1" customWidth="1"/>
    <col min="3591" max="3591" width="13.85546875" style="4" customWidth="1"/>
    <col min="3592" max="3842" width="9.140625" style="4"/>
    <col min="3843" max="3843" width="3" style="4" customWidth="1"/>
    <col min="3844" max="3844" width="15.28515625" style="4" customWidth="1"/>
    <col min="3845" max="3845" width="58" style="4" customWidth="1"/>
    <col min="3846" max="3846" width="15" style="4" bestFit="1" customWidth="1"/>
    <col min="3847" max="3847" width="13.85546875" style="4" customWidth="1"/>
    <col min="3848" max="4098" width="9.140625" style="4"/>
    <col min="4099" max="4099" width="3" style="4" customWidth="1"/>
    <col min="4100" max="4100" width="15.28515625" style="4" customWidth="1"/>
    <col min="4101" max="4101" width="58" style="4" customWidth="1"/>
    <col min="4102" max="4102" width="15" style="4" bestFit="1" customWidth="1"/>
    <col min="4103" max="4103" width="13.85546875" style="4" customWidth="1"/>
    <col min="4104" max="4354" width="9.140625" style="4"/>
    <col min="4355" max="4355" width="3" style="4" customWidth="1"/>
    <col min="4356" max="4356" width="15.28515625" style="4" customWidth="1"/>
    <col min="4357" max="4357" width="58" style="4" customWidth="1"/>
    <col min="4358" max="4358" width="15" style="4" bestFit="1" customWidth="1"/>
    <col min="4359" max="4359" width="13.85546875" style="4" customWidth="1"/>
    <col min="4360" max="4610" width="9.140625" style="4"/>
    <col min="4611" max="4611" width="3" style="4" customWidth="1"/>
    <col min="4612" max="4612" width="15.28515625" style="4" customWidth="1"/>
    <col min="4613" max="4613" width="58" style="4" customWidth="1"/>
    <col min="4614" max="4614" width="15" style="4" bestFit="1" customWidth="1"/>
    <col min="4615" max="4615" width="13.85546875" style="4" customWidth="1"/>
    <col min="4616" max="4866" width="9.140625" style="4"/>
    <col min="4867" max="4867" width="3" style="4" customWidth="1"/>
    <col min="4868" max="4868" width="15.28515625" style="4" customWidth="1"/>
    <col min="4869" max="4869" width="58" style="4" customWidth="1"/>
    <col min="4870" max="4870" width="15" style="4" bestFit="1" customWidth="1"/>
    <col min="4871" max="4871" width="13.85546875" style="4" customWidth="1"/>
    <col min="4872" max="5122" width="9.140625" style="4"/>
    <col min="5123" max="5123" width="3" style="4" customWidth="1"/>
    <col min="5124" max="5124" width="15.28515625" style="4" customWidth="1"/>
    <col min="5125" max="5125" width="58" style="4" customWidth="1"/>
    <col min="5126" max="5126" width="15" style="4" bestFit="1" customWidth="1"/>
    <col min="5127" max="5127" width="13.85546875" style="4" customWidth="1"/>
    <col min="5128" max="5378" width="9.140625" style="4"/>
    <col min="5379" max="5379" width="3" style="4" customWidth="1"/>
    <col min="5380" max="5380" width="15.28515625" style="4" customWidth="1"/>
    <col min="5381" max="5381" width="58" style="4" customWidth="1"/>
    <col min="5382" max="5382" width="15" style="4" bestFit="1" customWidth="1"/>
    <col min="5383" max="5383" width="13.85546875" style="4" customWidth="1"/>
    <col min="5384" max="5634" width="9.140625" style="4"/>
    <col min="5635" max="5635" width="3" style="4" customWidth="1"/>
    <col min="5636" max="5636" width="15.28515625" style="4" customWidth="1"/>
    <col min="5637" max="5637" width="58" style="4" customWidth="1"/>
    <col min="5638" max="5638" width="15" style="4" bestFit="1" customWidth="1"/>
    <col min="5639" max="5639" width="13.85546875" style="4" customWidth="1"/>
    <col min="5640" max="5890" width="9.140625" style="4"/>
    <col min="5891" max="5891" width="3" style="4" customWidth="1"/>
    <col min="5892" max="5892" width="15.28515625" style="4" customWidth="1"/>
    <col min="5893" max="5893" width="58" style="4" customWidth="1"/>
    <col min="5894" max="5894" width="15" style="4" bestFit="1" customWidth="1"/>
    <col min="5895" max="5895" width="13.85546875" style="4" customWidth="1"/>
    <col min="5896" max="6146" width="9.140625" style="4"/>
    <col min="6147" max="6147" width="3" style="4" customWidth="1"/>
    <col min="6148" max="6148" width="15.28515625" style="4" customWidth="1"/>
    <col min="6149" max="6149" width="58" style="4" customWidth="1"/>
    <col min="6150" max="6150" width="15" style="4" bestFit="1" customWidth="1"/>
    <col min="6151" max="6151" width="13.85546875" style="4" customWidth="1"/>
    <col min="6152" max="6402" width="9.140625" style="4"/>
    <col min="6403" max="6403" width="3" style="4" customWidth="1"/>
    <col min="6404" max="6404" width="15.28515625" style="4" customWidth="1"/>
    <col min="6405" max="6405" width="58" style="4" customWidth="1"/>
    <col min="6406" max="6406" width="15" style="4" bestFit="1" customWidth="1"/>
    <col min="6407" max="6407" width="13.85546875" style="4" customWidth="1"/>
    <col min="6408" max="6658" width="9.140625" style="4"/>
    <col min="6659" max="6659" width="3" style="4" customWidth="1"/>
    <col min="6660" max="6660" width="15.28515625" style="4" customWidth="1"/>
    <col min="6661" max="6661" width="58" style="4" customWidth="1"/>
    <col min="6662" max="6662" width="15" style="4" bestFit="1" customWidth="1"/>
    <col min="6663" max="6663" width="13.85546875" style="4" customWidth="1"/>
    <col min="6664" max="6914" width="9.140625" style="4"/>
    <col min="6915" max="6915" width="3" style="4" customWidth="1"/>
    <col min="6916" max="6916" width="15.28515625" style="4" customWidth="1"/>
    <col min="6917" max="6917" width="58" style="4" customWidth="1"/>
    <col min="6918" max="6918" width="15" style="4" bestFit="1" customWidth="1"/>
    <col min="6919" max="6919" width="13.85546875" style="4" customWidth="1"/>
    <col min="6920" max="7170" width="9.140625" style="4"/>
    <col min="7171" max="7171" width="3" style="4" customWidth="1"/>
    <col min="7172" max="7172" width="15.28515625" style="4" customWidth="1"/>
    <col min="7173" max="7173" width="58" style="4" customWidth="1"/>
    <col min="7174" max="7174" width="15" style="4" bestFit="1" customWidth="1"/>
    <col min="7175" max="7175" width="13.85546875" style="4" customWidth="1"/>
    <col min="7176" max="7426" width="9.140625" style="4"/>
    <col min="7427" max="7427" width="3" style="4" customWidth="1"/>
    <col min="7428" max="7428" width="15.28515625" style="4" customWidth="1"/>
    <col min="7429" max="7429" width="58" style="4" customWidth="1"/>
    <col min="7430" max="7430" width="15" style="4" bestFit="1" customWidth="1"/>
    <col min="7431" max="7431" width="13.85546875" style="4" customWidth="1"/>
    <col min="7432" max="7682" width="9.140625" style="4"/>
    <col min="7683" max="7683" width="3" style="4" customWidth="1"/>
    <col min="7684" max="7684" width="15.28515625" style="4" customWidth="1"/>
    <col min="7685" max="7685" width="58" style="4" customWidth="1"/>
    <col min="7686" max="7686" width="15" style="4" bestFit="1" customWidth="1"/>
    <col min="7687" max="7687" width="13.85546875" style="4" customWidth="1"/>
    <col min="7688" max="7938" width="9.140625" style="4"/>
    <col min="7939" max="7939" width="3" style="4" customWidth="1"/>
    <col min="7940" max="7940" width="15.28515625" style="4" customWidth="1"/>
    <col min="7941" max="7941" width="58" style="4" customWidth="1"/>
    <col min="7942" max="7942" width="15" style="4" bestFit="1" customWidth="1"/>
    <col min="7943" max="7943" width="13.85546875" style="4" customWidth="1"/>
    <col min="7944" max="8194" width="9.140625" style="4"/>
    <col min="8195" max="8195" width="3" style="4" customWidth="1"/>
    <col min="8196" max="8196" width="15.28515625" style="4" customWidth="1"/>
    <col min="8197" max="8197" width="58" style="4" customWidth="1"/>
    <col min="8198" max="8198" width="15" style="4" bestFit="1" customWidth="1"/>
    <col min="8199" max="8199" width="13.85546875" style="4" customWidth="1"/>
    <col min="8200" max="8450" width="9.140625" style="4"/>
    <col min="8451" max="8451" width="3" style="4" customWidth="1"/>
    <col min="8452" max="8452" width="15.28515625" style="4" customWidth="1"/>
    <col min="8453" max="8453" width="58" style="4" customWidth="1"/>
    <col min="8454" max="8454" width="15" style="4" bestFit="1" customWidth="1"/>
    <col min="8455" max="8455" width="13.85546875" style="4" customWidth="1"/>
    <col min="8456" max="8706" width="9.140625" style="4"/>
    <col min="8707" max="8707" width="3" style="4" customWidth="1"/>
    <col min="8708" max="8708" width="15.28515625" style="4" customWidth="1"/>
    <col min="8709" max="8709" width="58" style="4" customWidth="1"/>
    <col min="8710" max="8710" width="15" style="4" bestFit="1" customWidth="1"/>
    <col min="8711" max="8711" width="13.85546875" style="4" customWidth="1"/>
    <col min="8712" max="8962" width="9.140625" style="4"/>
    <col min="8963" max="8963" width="3" style="4" customWidth="1"/>
    <col min="8964" max="8964" width="15.28515625" style="4" customWidth="1"/>
    <col min="8965" max="8965" width="58" style="4" customWidth="1"/>
    <col min="8966" max="8966" width="15" style="4" bestFit="1" customWidth="1"/>
    <col min="8967" max="8967" width="13.85546875" style="4" customWidth="1"/>
    <col min="8968" max="9218" width="9.140625" style="4"/>
    <col min="9219" max="9219" width="3" style="4" customWidth="1"/>
    <col min="9220" max="9220" width="15.28515625" style="4" customWidth="1"/>
    <col min="9221" max="9221" width="58" style="4" customWidth="1"/>
    <col min="9222" max="9222" width="15" style="4" bestFit="1" customWidth="1"/>
    <col min="9223" max="9223" width="13.85546875" style="4" customWidth="1"/>
    <col min="9224" max="9474" width="9.140625" style="4"/>
    <col min="9475" max="9475" width="3" style="4" customWidth="1"/>
    <col min="9476" max="9476" width="15.28515625" style="4" customWidth="1"/>
    <col min="9477" max="9477" width="58" style="4" customWidth="1"/>
    <col min="9478" max="9478" width="15" style="4" bestFit="1" customWidth="1"/>
    <col min="9479" max="9479" width="13.85546875" style="4" customWidth="1"/>
    <col min="9480" max="9730" width="9.140625" style="4"/>
    <col min="9731" max="9731" width="3" style="4" customWidth="1"/>
    <col min="9732" max="9732" width="15.28515625" style="4" customWidth="1"/>
    <col min="9733" max="9733" width="58" style="4" customWidth="1"/>
    <col min="9734" max="9734" width="15" style="4" bestFit="1" customWidth="1"/>
    <col min="9735" max="9735" width="13.85546875" style="4" customWidth="1"/>
    <col min="9736" max="9986" width="9.140625" style="4"/>
    <col min="9987" max="9987" width="3" style="4" customWidth="1"/>
    <col min="9988" max="9988" width="15.28515625" style="4" customWidth="1"/>
    <col min="9989" max="9989" width="58" style="4" customWidth="1"/>
    <col min="9990" max="9990" width="15" style="4" bestFit="1" customWidth="1"/>
    <col min="9991" max="9991" width="13.85546875" style="4" customWidth="1"/>
    <col min="9992" max="10242" width="9.140625" style="4"/>
    <col min="10243" max="10243" width="3" style="4" customWidth="1"/>
    <col min="10244" max="10244" width="15.28515625" style="4" customWidth="1"/>
    <col min="10245" max="10245" width="58" style="4" customWidth="1"/>
    <col min="10246" max="10246" width="15" style="4" bestFit="1" customWidth="1"/>
    <col min="10247" max="10247" width="13.85546875" style="4" customWidth="1"/>
    <col min="10248" max="10498" width="9.140625" style="4"/>
    <col min="10499" max="10499" width="3" style="4" customWidth="1"/>
    <col min="10500" max="10500" width="15.28515625" style="4" customWidth="1"/>
    <col min="10501" max="10501" width="58" style="4" customWidth="1"/>
    <col min="10502" max="10502" width="15" style="4" bestFit="1" customWidth="1"/>
    <col min="10503" max="10503" width="13.85546875" style="4" customWidth="1"/>
    <col min="10504" max="10754" width="9.140625" style="4"/>
    <col min="10755" max="10755" width="3" style="4" customWidth="1"/>
    <col min="10756" max="10756" width="15.28515625" style="4" customWidth="1"/>
    <col min="10757" max="10757" width="58" style="4" customWidth="1"/>
    <col min="10758" max="10758" width="15" style="4" bestFit="1" customWidth="1"/>
    <col min="10759" max="10759" width="13.85546875" style="4" customWidth="1"/>
    <col min="10760" max="11010" width="9.140625" style="4"/>
    <col min="11011" max="11011" width="3" style="4" customWidth="1"/>
    <col min="11012" max="11012" width="15.28515625" style="4" customWidth="1"/>
    <col min="11013" max="11013" width="58" style="4" customWidth="1"/>
    <col min="11014" max="11014" width="15" style="4" bestFit="1" customWidth="1"/>
    <col min="11015" max="11015" width="13.85546875" style="4" customWidth="1"/>
    <col min="11016" max="11266" width="9.140625" style="4"/>
    <col min="11267" max="11267" width="3" style="4" customWidth="1"/>
    <col min="11268" max="11268" width="15.28515625" style="4" customWidth="1"/>
    <col min="11269" max="11269" width="58" style="4" customWidth="1"/>
    <col min="11270" max="11270" width="15" style="4" bestFit="1" customWidth="1"/>
    <col min="11271" max="11271" width="13.85546875" style="4" customWidth="1"/>
    <col min="11272" max="11522" width="9.140625" style="4"/>
    <col min="11523" max="11523" width="3" style="4" customWidth="1"/>
    <col min="11524" max="11524" width="15.28515625" style="4" customWidth="1"/>
    <col min="11525" max="11525" width="58" style="4" customWidth="1"/>
    <col min="11526" max="11526" width="15" style="4" bestFit="1" customWidth="1"/>
    <col min="11527" max="11527" width="13.85546875" style="4" customWidth="1"/>
    <col min="11528" max="11778" width="9.140625" style="4"/>
    <col min="11779" max="11779" width="3" style="4" customWidth="1"/>
    <col min="11780" max="11780" width="15.28515625" style="4" customWidth="1"/>
    <col min="11781" max="11781" width="58" style="4" customWidth="1"/>
    <col min="11782" max="11782" width="15" style="4" bestFit="1" customWidth="1"/>
    <col min="11783" max="11783" width="13.85546875" style="4" customWidth="1"/>
    <col min="11784" max="12034" width="9.140625" style="4"/>
    <col min="12035" max="12035" width="3" style="4" customWidth="1"/>
    <col min="12036" max="12036" width="15.28515625" style="4" customWidth="1"/>
    <col min="12037" max="12037" width="58" style="4" customWidth="1"/>
    <col min="12038" max="12038" width="15" style="4" bestFit="1" customWidth="1"/>
    <col min="12039" max="12039" width="13.85546875" style="4" customWidth="1"/>
    <col min="12040" max="12290" width="9.140625" style="4"/>
    <col min="12291" max="12291" width="3" style="4" customWidth="1"/>
    <col min="12292" max="12292" width="15.28515625" style="4" customWidth="1"/>
    <col min="12293" max="12293" width="58" style="4" customWidth="1"/>
    <col min="12294" max="12294" width="15" style="4" bestFit="1" customWidth="1"/>
    <col min="12295" max="12295" width="13.85546875" style="4" customWidth="1"/>
    <col min="12296" max="12546" width="9.140625" style="4"/>
    <col min="12547" max="12547" width="3" style="4" customWidth="1"/>
    <col min="12548" max="12548" width="15.28515625" style="4" customWidth="1"/>
    <col min="12549" max="12549" width="58" style="4" customWidth="1"/>
    <col min="12550" max="12550" width="15" style="4" bestFit="1" customWidth="1"/>
    <col min="12551" max="12551" width="13.85546875" style="4" customWidth="1"/>
    <col min="12552" max="12802" width="9.140625" style="4"/>
    <col min="12803" max="12803" width="3" style="4" customWidth="1"/>
    <col min="12804" max="12804" width="15.28515625" style="4" customWidth="1"/>
    <col min="12805" max="12805" width="58" style="4" customWidth="1"/>
    <col min="12806" max="12806" width="15" style="4" bestFit="1" customWidth="1"/>
    <col min="12807" max="12807" width="13.85546875" style="4" customWidth="1"/>
    <col min="12808" max="13058" width="9.140625" style="4"/>
    <col min="13059" max="13059" width="3" style="4" customWidth="1"/>
    <col min="13060" max="13060" width="15.28515625" style="4" customWidth="1"/>
    <col min="13061" max="13061" width="58" style="4" customWidth="1"/>
    <col min="13062" max="13062" width="15" style="4" bestFit="1" customWidth="1"/>
    <col min="13063" max="13063" width="13.85546875" style="4" customWidth="1"/>
    <col min="13064" max="13314" width="9.140625" style="4"/>
    <col min="13315" max="13315" width="3" style="4" customWidth="1"/>
    <col min="13316" max="13316" width="15.28515625" style="4" customWidth="1"/>
    <col min="13317" max="13317" width="58" style="4" customWidth="1"/>
    <col min="13318" max="13318" width="15" style="4" bestFit="1" customWidth="1"/>
    <col min="13319" max="13319" width="13.85546875" style="4" customWidth="1"/>
    <col min="13320" max="13570" width="9.140625" style="4"/>
    <col min="13571" max="13571" width="3" style="4" customWidth="1"/>
    <col min="13572" max="13572" width="15.28515625" style="4" customWidth="1"/>
    <col min="13573" max="13573" width="58" style="4" customWidth="1"/>
    <col min="13574" max="13574" width="15" style="4" bestFit="1" customWidth="1"/>
    <col min="13575" max="13575" width="13.85546875" style="4" customWidth="1"/>
    <col min="13576" max="13826" width="9.140625" style="4"/>
    <col min="13827" max="13827" width="3" style="4" customWidth="1"/>
    <col min="13828" max="13828" width="15.28515625" style="4" customWidth="1"/>
    <col min="13829" max="13829" width="58" style="4" customWidth="1"/>
    <col min="13830" max="13830" width="15" style="4" bestFit="1" customWidth="1"/>
    <col min="13831" max="13831" width="13.85546875" style="4" customWidth="1"/>
    <col min="13832" max="14082" width="9.140625" style="4"/>
    <col min="14083" max="14083" width="3" style="4" customWidth="1"/>
    <col min="14084" max="14084" width="15.28515625" style="4" customWidth="1"/>
    <col min="14085" max="14085" width="58" style="4" customWidth="1"/>
    <col min="14086" max="14086" width="15" style="4" bestFit="1" customWidth="1"/>
    <col min="14087" max="14087" width="13.85546875" style="4" customWidth="1"/>
    <col min="14088" max="14338" width="9.140625" style="4"/>
    <col min="14339" max="14339" width="3" style="4" customWidth="1"/>
    <col min="14340" max="14340" width="15.28515625" style="4" customWidth="1"/>
    <col min="14341" max="14341" width="58" style="4" customWidth="1"/>
    <col min="14342" max="14342" width="15" style="4" bestFit="1" customWidth="1"/>
    <col min="14343" max="14343" width="13.85546875" style="4" customWidth="1"/>
    <col min="14344" max="14594" width="9.140625" style="4"/>
    <col min="14595" max="14595" width="3" style="4" customWidth="1"/>
    <col min="14596" max="14596" width="15.28515625" style="4" customWidth="1"/>
    <col min="14597" max="14597" width="58" style="4" customWidth="1"/>
    <col min="14598" max="14598" width="15" style="4" bestFit="1" customWidth="1"/>
    <col min="14599" max="14599" width="13.85546875" style="4" customWidth="1"/>
    <col min="14600" max="14850" width="9.140625" style="4"/>
    <col min="14851" max="14851" width="3" style="4" customWidth="1"/>
    <col min="14852" max="14852" width="15.28515625" style="4" customWidth="1"/>
    <col min="14853" max="14853" width="58" style="4" customWidth="1"/>
    <col min="14854" max="14854" width="15" style="4" bestFit="1" customWidth="1"/>
    <col min="14855" max="14855" width="13.85546875" style="4" customWidth="1"/>
    <col min="14856" max="15106" width="9.140625" style="4"/>
    <col min="15107" max="15107" width="3" style="4" customWidth="1"/>
    <col min="15108" max="15108" width="15.28515625" style="4" customWidth="1"/>
    <col min="15109" max="15109" width="58" style="4" customWidth="1"/>
    <col min="15110" max="15110" width="15" style="4" bestFit="1" customWidth="1"/>
    <col min="15111" max="15111" width="13.85546875" style="4" customWidth="1"/>
    <col min="15112" max="15362" width="9.140625" style="4"/>
    <col min="15363" max="15363" width="3" style="4" customWidth="1"/>
    <col min="15364" max="15364" width="15.28515625" style="4" customWidth="1"/>
    <col min="15365" max="15365" width="58" style="4" customWidth="1"/>
    <col min="15366" max="15366" width="15" style="4" bestFit="1" customWidth="1"/>
    <col min="15367" max="15367" width="13.85546875" style="4" customWidth="1"/>
    <col min="15368" max="15618" width="9.140625" style="4"/>
    <col min="15619" max="15619" width="3" style="4" customWidth="1"/>
    <col min="15620" max="15620" width="15.28515625" style="4" customWidth="1"/>
    <col min="15621" max="15621" width="58" style="4" customWidth="1"/>
    <col min="15622" max="15622" width="15" style="4" bestFit="1" customWidth="1"/>
    <col min="15623" max="15623" width="13.85546875" style="4" customWidth="1"/>
    <col min="15624" max="15874" width="9.140625" style="4"/>
    <col min="15875" max="15875" width="3" style="4" customWidth="1"/>
    <col min="15876" max="15876" width="15.28515625" style="4" customWidth="1"/>
    <col min="15877" max="15877" width="58" style="4" customWidth="1"/>
    <col min="15878" max="15878" width="15" style="4" bestFit="1" customWidth="1"/>
    <col min="15879" max="15879" width="13.85546875" style="4" customWidth="1"/>
    <col min="15880" max="16130" width="9.140625" style="4"/>
    <col min="16131" max="16131" width="3" style="4" customWidth="1"/>
    <col min="16132" max="16132" width="15.28515625" style="4" customWidth="1"/>
    <col min="16133" max="16133" width="58" style="4" customWidth="1"/>
    <col min="16134" max="16134" width="15" style="4" bestFit="1" customWidth="1"/>
    <col min="16135" max="16135" width="13.85546875" style="4" customWidth="1"/>
    <col min="16136" max="16384" width="9.140625" style="4"/>
  </cols>
  <sheetData>
    <row r="1" spans="1:11" ht="33.75" customHeight="1" x14ac:dyDescent="0.3">
      <c r="A1" s="1" t="str">
        <f>CMS!A1</f>
        <v>MONTH:  February</v>
      </c>
      <c r="B1" s="2"/>
      <c r="C1" s="2"/>
      <c r="D1" s="3" t="s">
        <v>105</v>
      </c>
    </row>
    <row r="2" spans="1:11" x14ac:dyDescent="0.3">
      <c r="A2" s="5"/>
      <c r="B2" s="6"/>
      <c r="C2" s="6"/>
      <c r="D2" s="99">
        <v>3050</v>
      </c>
      <c r="E2" s="7"/>
      <c r="F2" s="7"/>
      <c r="G2" s="7"/>
    </row>
    <row r="3" spans="1:11" ht="33" x14ac:dyDescent="0.3">
      <c r="A3" s="35" t="s">
        <v>0</v>
      </c>
      <c r="B3" s="36"/>
      <c r="C3" s="36"/>
      <c r="D3" s="38" t="s">
        <v>1</v>
      </c>
      <c r="E3" s="37" t="s">
        <v>2</v>
      </c>
      <c r="F3" s="106"/>
      <c r="G3" s="106"/>
    </row>
    <row r="4" spans="1:11" x14ac:dyDescent="0.3">
      <c r="A4" s="28" t="s">
        <v>3</v>
      </c>
      <c r="B4" s="29"/>
      <c r="C4" s="29"/>
      <c r="D4" s="56">
        <f>'Total All Schools'!P2</f>
        <v>281996</v>
      </c>
      <c r="E4" s="34">
        <f>D4/$D$11</f>
        <v>0.49858996051889454</v>
      </c>
      <c r="F4" s="107"/>
      <c r="G4" s="107"/>
    </row>
    <row r="5" spans="1:11" x14ac:dyDescent="0.3">
      <c r="A5" s="28"/>
      <c r="B5" s="29"/>
      <c r="C5" s="29"/>
      <c r="D5" s="57"/>
      <c r="E5" s="30"/>
      <c r="F5" s="107"/>
      <c r="G5" s="107"/>
    </row>
    <row r="6" spans="1:11" x14ac:dyDescent="0.3">
      <c r="A6" s="8" t="s">
        <v>4</v>
      </c>
      <c r="B6" s="9"/>
      <c r="C6" s="10"/>
      <c r="D6" s="58"/>
      <c r="E6" s="12"/>
      <c r="F6" s="108"/>
      <c r="G6" s="108"/>
    </row>
    <row r="7" spans="1:11" x14ac:dyDescent="0.3">
      <c r="A7" s="13" t="s">
        <v>5</v>
      </c>
      <c r="B7" s="9"/>
      <c r="C7" s="9"/>
      <c r="D7" s="58">
        <f>'Total All Schools'!P3</f>
        <v>230781</v>
      </c>
      <c r="E7" s="12">
        <f>D7/$D$11</f>
        <v>0.4080380206758642</v>
      </c>
      <c r="F7" s="108"/>
      <c r="G7" s="108"/>
    </row>
    <row r="8" spans="1:11" x14ac:dyDescent="0.3">
      <c r="A8" s="13" t="s">
        <v>6</v>
      </c>
      <c r="B8" s="9"/>
      <c r="C8" s="9"/>
      <c r="D8" s="58">
        <f>'Total All Schools'!P4</f>
        <v>20691</v>
      </c>
      <c r="E8" s="12">
        <f>D8/$D$11</f>
        <v>3.6583231227026079E-2</v>
      </c>
      <c r="F8" s="108"/>
      <c r="G8" s="108"/>
    </row>
    <row r="9" spans="1:11" x14ac:dyDescent="0.3">
      <c r="A9" s="13" t="s">
        <v>106</v>
      </c>
      <c r="B9" s="9"/>
      <c r="C9" s="9"/>
      <c r="D9" s="59">
        <f>'Total All Schools'!P5</f>
        <v>14500</v>
      </c>
      <c r="E9" s="31">
        <f>D9/$D$11</f>
        <v>2.5637081474644927E-2</v>
      </c>
      <c r="F9" s="108"/>
      <c r="G9" s="108"/>
    </row>
    <row r="10" spans="1:11" x14ac:dyDescent="0.3">
      <c r="A10" s="13" t="s">
        <v>121</v>
      </c>
      <c r="B10" s="9"/>
      <c r="C10" s="9"/>
      <c r="D10" s="59">
        <f>'Total All Schools'!P6</f>
        <v>17619</v>
      </c>
      <c r="E10" s="31">
        <f>D10/$D$11</f>
        <v>3.1151706103570272E-2</v>
      </c>
      <c r="F10" s="108"/>
      <c r="G10" s="108"/>
    </row>
    <row r="11" spans="1:11" x14ac:dyDescent="0.3">
      <c r="A11" s="32" t="s">
        <v>7</v>
      </c>
      <c r="B11" s="33"/>
      <c r="C11" s="33"/>
      <c r="D11" s="61">
        <f>SUM(D4:D10)</f>
        <v>565587</v>
      </c>
      <c r="E11" s="14">
        <f>SUM(E4)+SUM(E6:E10)</f>
        <v>1</v>
      </c>
      <c r="F11" s="115"/>
      <c r="G11" s="115"/>
    </row>
    <row r="12" spans="1:11" ht="17.25" thickBot="1" x14ac:dyDescent="0.35">
      <c r="A12" s="9"/>
      <c r="B12" s="9"/>
      <c r="C12" s="9"/>
      <c r="D12" s="15"/>
    </row>
    <row r="13" spans="1:11" ht="50.25" thickBot="1" x14ac:dyDescent="0.35">
      <c r="A13" s="16"/>
      <c r="B13" s="9"/>
      <c r="C13" s="9"/>
      <c r="D13" s="101" t="s">
        <v>127</v>
      </c>
      <c r="E13" s="105" t="s">
        <v>128</v>
      </c>
      <c r="F13" s="116" t="s">
        <v>129</v>
      </c>
      <c r="G13" s="102" t="s">
        <v>8</v>
      </c>
      <c r="H13" s="103" t="s">
        <v>9</v>
      </c>
      <c r="I13" s="103" t="s">
        <v>10</v>
      </c>
      <c r="J13" s="104" t="s">
        <v>106</v>
      </c>
      <c r="K13" s="103" t="s">
        <v>28</v>
      </c>
    </row>
    <row r="14" spans="1:11" x14ac:dyDescent="0.3">
      <c r="A14" s="17" t="s">
        <v>11</v>
      </c>
      <c r="B14" s="2"/>
      <c r="C14" s="2"/>
      <c r="D14" s="11"/>
      <c r="E14" s="23"/>
      <c r="F14" s="119"/>
      <c r="G14" s="23"/>
      <c r="H14" s="23"/>
      <c r="I14" s="23"/>
      <c r="J14" s="23"/>
      <c r="K14" s="23"/>
    </row>
    <row r="15" spans="1:11" ht="32.25" customHeight="1" x14ac:dyDescent="0.3">
      <c r="A15" s="51" t="s">
        <v>134</v>
      </c>
      <c r="B15" s="9">
        <v>110</v>
      </c>
      <c r="C15" s="9" t="s">
        <v>12</v>
      </c>
      <c r="D15" s="19">
        <v>55628.21</v>
      </c>
      <c r="E15" s="19">
        <v>46990.76</v>
      </c>
      <c r="F15" s="118">
        <f>D15-E15</f>
        <v>8637.4499999999971</v>
      </c>
      <c r="G15" s="20">
        <f>F15*$E$4</f>
        <v>4306.5458544839239</v>
      </c>
      <c r="H15" s="21">
        <f>F15*$E$7</f>
        <v>3524.408001686742</v>
      </c>
      <c r="I15" s="22">
        <f>F15*$E$8</f>
        <v>315.9858305618763</v>
      </c>
      <c r="J15" s="22">
        <f t="shared" ref="J15:J31" si="0">F15*$E$9</f>
        <v>221.43900938317174</v>
      </c>
      <c r="K15" s="22">
        <f t="shared" ref="K15:K31" si="1">F15*$E$10</f>
        <v>269.07130388428294</v>
      </c>
    </row>
    <row r="16" spans="1:11" x14ac:dyDescent="0.3">
      <c r="A16" s="18"/>
      <c r="B16" s="9">
        <v>113</v>
      </c>
      <c r="C16" s="9" t="s">
        <v>13</v>
      </c>
      <c r="D16" s="19">
        <v>0</v>
      </c>
      <c r="E16" s="19">
        <v>0</v>
      </c>
      <c r="F16" s="118">
        <f t="shared" ref="F16:F31" si="2">D16-E16</f>
        <v>0</v>
      </c>
      <c r="G16" s="20">
        <f t="shared" ref="G16:G31" si="3">F16*$E$4</f>
        <v>0</v>
      </c>
      <c r="H16" s="21">
        <f t="shared" ref="H16:H31" si="4">F16*$E$7</f>
        <v>0</v>
      </c>
      <c r="I16" s="22">
        <f t="shared" ref="I16:I31" si="5">F16*$E$8</f>
        <v>0</v>
      </c>
      <c r="J16" s="22">
        <f t="shared" si="0"/>
        <v>0</v>
      </c>
      <c r="K16" s="22">
        <f t="shared" si="1"/>
        <v>0</v>
      </c>
    </row>
    <row r="17" spans="1:11" x14ac:dyDescent="0.3">
      <c r="A17" s="18"/>
      <c r="B17" s="9">
        <v>115</v>
      </c>
      <c r="C17" s="9" t="s">
        <v>109</v>
      </c>
      <c r="D17" s="19">
        <v>630.46</v>
      </c>
      <c r="E17" s="19">
        <v>315.23</v>
      </c>
      <c r="F17" s="118">
        <f t="shared" si="2"/>
        <v>315.23</v>
      </c>
      <c r="G17" s="20">
        <f t="shared" ref="G17" si="6">F17*$E$4</f>
        <v>157.17051325437114</v>
      </c>
      <c r="H17" s="21">
        <f t="shared" ref="H17" si="7">F17*$E$7</f>
        <v>128.62582525765268</v>
      </c>
      <c r="I17" s="22">
        <f t="shared" ref="I17" si="8">F17*$E$8</f>
        <v>11.532131979695432</v>
      </c>
      <c r="J17" s="22">
        <f t="shared" ref="J17" si="9">F17*$E$9</f>
        <v>8.0815771932523202</v>
      </c>
      <c r="K17" s="22">
        <f t="shared" ref="K17" si="10">F17*$E$10</f>
        <v>9.8199523150284573</v>
      </c>
    </row>
    <row r="18" spans="1:11" x14ac:dyDescent="0.3">
      <c r="A18" s="18"/>
      <c r="B18" s="9">
        <v>117</v>
      </c>
      <c r="C18" s="9" t="s">
        <v>180</v>
      </c>
      <c r="D18" s="19">
        <v>666.64</v>
      </c>
      <c r="E18" s="19">
        <v>583.30999999999995</v>
      </c>
      <c r="F18" s="118">
        <f t="shared" si="2"/>
        <v>83.330000000000041</v>
      </c>
      <c r="G18" s="20">
        <f t="shared" si="3"/>
        <v>41.547501410039501</v>
      </c>
      <c r="H18" s="21">
        <f t="shared" si="4"/>
        <v>34.001808262919781</v>
      </c>
      <c r="I18" s="22">
        <f t="shared" si="5"/>
        <v>3.0484806581480846</v>
      </c>
      <c r="J18" s="22">
        <f t="shared" si="0"/>
        <v>2.1363379992821629</v>
      </c>
      <c r="K18" s="22">
        <f t="shared" si="1"/>
        <v>2.5958716696105122</v>
      </c>
    </row>
    <row r="19" spans="1:11" x14ac:dyDescent="0.3">
      <c r="A19" s="18"/>
      <c r="B19" s="9">
        <v>210</v>
      </c>
      <c r="C19" s="9" t="s">
        <v>16</v>
      </c>
      <c r="D19" s="19">
        <v>8016.91</v>
      </c>
      <c r="E19" s="19">
        <v>6722.24</v>
      </c>
      <c r="F19" s="118">
        <f t="shared" si="2"/>
        <v>1294.67</v>
      </c>
      <c r="G19" s="20">
        <f t="shared" si="3"/>
        <v>645.50946418499723</v>
      </c>
      <c r="H19" s="21">
        <f t="shared" si="4"/>
        <v>528.27458422842108</v>
      </c>
      <c r="I19" s="22">
        <f t="shared" si="5"/>
        <v>47.363211972693854</v>
      </c>
      <c r="J19" s="22">
        <f t="shared" si="0"/>
        <v>33.191560272778545</v>
      </c>
      <c r="K19" s="22">
        <f t="shared" si="1"/>
        <v>40.331179341109326</v>
      </c>
    </row>
    <row r="20" spans="1:11" x14ac:dyDescent="0.3">
      <c r="A20" s="18"/>
      <c r="B20" s="9">
        <v>220</v>
      </c>
      <c r="C20" s="9" t="s">
        <v>17</v>
      </c>
      <c r="D20" s="19">
        <v>4103.51</v>
      </c>
      <c r="E20" s="19">
        <v>3457.31</v>
      </c>
      <c r="F20" s="118">
        <f t="shared" si="2"/>
        <v>646.20000000000027</v>
      </c>
      <c r="G20" s="20">
        <f t="shared" si="3"/>
        <v>322.18883248730981</v>
      </c>
      <c r="H20" s="21">
        <f t="shared" si="4"/>
        <v>263.67416896074354</v>
      </c>
      <c r="I20" s="22">
        <f t="shared" si="5"/>
        <v>23.640084018904261</v>
      </c>
      <c r="J20" s="22">
        <f t="shared" si="0"/>
        <v>16.56668204891556</v>
      </c>
      <c r="K20" s="22">
        <f t="shared" si="1"/>
        <v>20.130232484127117</v>
      </c>
    </row>
    <row r="21" spans="1:11" x14ac:dyDescent="0.3">
      <c r="A21" s="18"/>
      <c r="B21" s="9">
        <v>230</v>
      </c>
      <c r="C21" s="9" t="s">
        <v>18</v>
      </c>
      <c r="D21" s="19">
        <v>9569.24</v>
      </c>
      <c r="E21" s="19">
        <v>8050.27</v>
      </c>
      <c r="F21" s="118">
        <f t="shared" si="2"/>
        <v>1518.9699999999993</v>
      </c>
      <c r="G21" s="20">
        <f t="shared" si="3"/>
        <v>757.34319232938492</v>
      </c>
      <c r="H21" s="21">
        <f t="shared" si="4"/>
        <v>619.79751226601718</v>
      </c>
      <c r="I21" s="22">
        <f t="shared" si="5"/>
        <v>55.568830736915778</v>
      </c>
      <c r="J21" s="22">
        <f t="shared" si="0"/>
        <v>38.941957647541386</v>
      </c>
      <c r="K21" s="22">
        <f t="shared" si="1"/>
        <v>47.318507020140117</v>
      </c>
    </row>
    <row r="22" spans="1:11" x14ac:dyDescent="0.3">
      <c r="A22" s="18"/>
      <c r="B22" s="9">
        <v>260</v>
      </c>
      <c r="C22" s="9" t="s">
        <v>36</v>
      </c>
      <c r="D22" s="19">
        <v>322.24</v>
      </c>
      <c r="E22" s="19">
        <v>271.08999999999997</v>
      </c>
      <c r="F22" s="118">
        <f t="shared" si="2"/>
        <v>51.150000000000034</v>
      </c>
      <c r="G22" s="20">
        <f t="shared" si="3"/>
        <v>25.502876480541474</v>
      </c>
      <c r="H22" s="21">
        <f t="shared" si="4"/>
        <v>20.871144757570466</v>
      </c>
      <c r="I22" s="22">
        <f t="shared" si="5"/>
        <v>1.8712322772623853</v>
      </c>
      <c r="J22" s="22">
        <f t="shared" si="0"/>
        <v>1.3113367174280888</v>
      </c>
      <c r="K22" s="22">
        <f t="shared" si="1"/>
        <v>1.5934097671976204</v>
      </c>
    </row>
    <row r="23" spans="1:11" x14ac:dyDescent="0.3">
      <c r="A23" s="18"/>
      <c r="B23" s="9">
        <v>290</v>
      </c>
      <c r="C23" s="9" t="s">
        <v>19</v>
      </c>
      <c r="D23" s="19">
        <v>374.19</v>
      </c>
      <c r="E23" s="19">
        <v>314.05</v>
      </c>
      <c r="F23" s="118">
        <f t="shared" si="2"/>
        <v>60.139999999999986</v>
      </c>
      <c r="G23" s="20">
        <f t="shared" si="3"/>
        <v>29.985200225606309</v>
      </c>
      <c r="H23" s="21">
        <f t="shared" si="4"/>
        <v>24.539406563446466</v>
      </c>
      <c r="I23" s="22">
        <f t="shared" si="5"/>
        <v>2.2001155259933478</v>
      </c>
      <c r="J23" s="22">
        <f t="shared" si="0"/>
        <v>1.5418140798851456</v>
      </c>
      <c r="K23" s="22">
        <f t="shared" si="1"/>
        <v>1.8734636050687157</v>
      </c>
    </row>
    <row r="24" spans="1:11" x14ac:dyDescent="0.3">
      <c r="A24" s="18"/>
      <c r="B24" s="9">
        <v>300</v>
      </c>
      <c r="C24" s="9" t="s">
        <v>20</v>
      </c>
      <c r="D24" s="19">
        <f>2725+420</f>
        <v>3145</v>
      </c>
      <c r="E24" s="19">
        <f>2725+420</f>
        <v>3145</v>
      </c>
      <c r="F24" s="118">
        <f t="shared" si="2"/>
        <v>0</v>
      </c>
      <c r="G24" s="20">
        <f t="shared" si="3"/>
        <v>0</v>
      </c>
      <c r="H24" s="20">
        <f t="shared" si="4"/>
        <v>0</v>
      </c>
      <c r="I24" s="20">
        <f t="shared" si="5"/>
        <v>0</v>
      </c>
      <c r="J24" s="20">
        <f t="shared" si="0"/>
        <v>0</v>
      </c>
      <c r="K24" s="20">
        <f t="shared" si="1"/>
        <v>0</v>
      </c>
    </row>
    <row r="25" spans="1:11" x14ac:dyDescent="0.3">
      <c r="A25" s="18"/>
      <c r="B25" s="9">
        <v>532</v>
      </c>
      <c r="C25" s="9" t="s">
        <v>110</v>
      </c>
      <c r="D25" s="19">
        <v>24525.5</v>
      </c>
      <c r="E25" s="19">
        <v>24525.5</v>
      </c>
      <c r="F25" s="118">
        <f t="shared" si="2"/>
        <v>0</v>
      </c>
      <c r="G25" s="20">
        <f t="shared" si="3"/>
        <v>0</v>
      </c>
      <c r="H25" s="21">
        <f t="shared" si="4"/>
        <v>0</v>
      </c>
      <c r="I25" s="22">
        <f t="shared" si="5"/>
        <v>0</v>
      </c>
      <c r="J25" s="22">
        <f t="shared" si="0"/>
        <v>0</v>
      </c>
      <c r="K25" s="22">
        <f t="shared" si="1"/>
        <v>0</v>
      </c>
    </row>
    <row r="26" spans="1:11" x14ac:dyDescent="0.3">
      <c r="A26" s="18"/>
      <c r="B26" s="9">
        <v>595</v>
      </c>
      <c r="C26" s="9" t="s">
        <v>111</v>
      </c>
      <c r="D26" s="19">
        <v>0</v>
      </c>
      <c r="E26" s="19">
        <v>0</v>
      </c>
      <c r="F26" s="118">
        <f t="shared" si="2"/>
        <v>0</v>
      </c>
      <c r="G26" s="20">
        <f t="shared" si="3"/>
        <v>0</v>
      </c>
      <c r="H26" s="21">
        <f t="shared" si="4"/>
        <v>0</v>
      </c>
      <c r="I26" s="22">
        <f t="shared" si="5"/>
        <v>0</v>
      </c>
      <c r="J26" s="22">
        <f t="shared" si="0"/>
        <v>0</v>
      </c>
      <c r="K26" s="22">
        <f t="shared" si="1"/>
        <v>0</v>
      </c>
    </row>
    <row r="27" spans="1:11" x14ac:dyDescent="0.3">
      <c r="A27" s="18"/>
      <c r="B27" s="9">
        <v>610</v>
      </c>
      <c r="C27" s="9" t="s">
        <v>21</v>
      </c>
      <c r="D27" s="19">
        <v>2839.33</v>
      </c>
      <c r="E27" s="19">
        <v>420</v>
      </c>
      <c r="F27" s="118">
        <f t="shared" si="2"/>
        <v>2419.33</v>
      </c>
      <c r="G27" s="20">
        <f t="shared" si="3"/>
        <v>1206.253649182177</v>
      </c>
      <c r="H27" s="20">
        <f t="shared" si="4"/>
        <v>987.1786245617385</v>
      </c>
      <c r="I27" s="20">
        <f t="shared" si="5"/>
        <v>88.506908804481</v>
      </c>
      <c r="J27" s="20">
        <f t="shared" si="0"/>
        <v>62.024560324052707</v>
      </c>
      <c r="K27" s="20">
        <f t="shared" si="1"/>
        <v>75.366257127550668</v>
      </c>
    </row>
    <row r="28" spans="1:11" x14ac:dyDescent="0.3">
      <c r="A28" s="18"/>
      <c r="B28" s="9">
        <v>612</v>
      </c>
      <c r="C28" s="9" t="s">
        <v>112</v>
      </c>
      <c r="D28" s="19">
        <v>0</v>
      </c>
      <c r="E28" s="19">
        <v>0</v>
      </c>
      <c r="F28" s="118">
        <f t="shared" si="2"/>
        <v>0</v>
      </c>
      <c r="G28" s="20">
        <f t="shared" si="3"/>
        <v>0</v>
      </c>
      <c r="H28" s="21">
        <f t="shared" si="4"/>
        <v>0</v>
      </c>
      <c r="I28" s="22">
        <f t="shared" si="5"/>
        <v>0</v>
      </c>
      <c r="J28" s="22">
        <f t="shared" si="0"/>
        <v>0</v>
      </c>
      <c r="K28" s="22">
        <f t="shared" si="1"/>
        <v>0</v>
      </c>
    </row>
    <row r="29" spans="1:11" x14ac:dyDescent="0.3">
      <c r="A29" s="18"/>
      <c r="B29" s="9">
        <v>615</v>
      </c>
      <c r="C29" s="9" t="s">
        <v>113</v>
      </c>
      <c r="D29" s="19">
        <v>9160.65</v>
      </c>
      <c r="E29" s="19">
        <v>0</v>
      </c>
      <c r="F29" s="118">
        <f t="shared" si="2"/>
        <v>9160.65</v>
      </c>
      <c r="G29" s="20">
        <f t="shared" si="3"/>
        <v>4567.4081218274114</v>
      </c>
      <c r="H29" s="20">
        <f t="shared" si="4"/>
        <v>3737.8934941043553</v>
      </c>
      <c r="I29" s="20">
        <f t="shared" si="5"/>
        <v>335.12617713985645</v>
      </c>
      <c r="J29" s="20">
        <f t="shared" si="0"/>
        <v>234.85233041070603</v>
      </c>
      <c r="K29" s="20">
        <f t="shared" si="1"/>
        <v>285.369876517671</v>
      </c>
    </row>
    <row r="30" spans="1:11" x14ac:dyDescent="0.3">
      <c r="A30" s="18"/>
      <c r="B30" s="9">
        <v>616</v>
      </c>
      <c r="C30" s="9" t="s">
        <v>114</v>
      </c>
      <c r="D30" s="19">
        <v>42635.64</v>
      </c>
      <c r="E30" s="19">
        <v>17443.64</v>
      </c>
      <c r="F30" s="118">
        <f t="shared" si="2"/>
        <v>25192</v>
      </c>
      <c r="G30" s="20">
        <f t="shared" si="3"/>
        <v>12560.478285391991</v>
      </c>
      <c r="H30" s="21">
        <f t="shared" si="4"/>
        <v>10279.293816866371</v>
      </c>
      <c r="I30" s="22">
        <f t="shared" si="5"/>
        <v>921.604761071241</v>
      </c>
      <c r="J30" s="22">
        <f t="shared" si="0"/>
        <v>645.84935650925502</v>
      </c>
      <c r="K30" s="22">
        <f t="shared" si="1"/>
        <v>784.77378016114233</v>
      </c>
    </row>
    <row r="31" spans="1:11" x14ac:dyDescent="0.3">
      <c r="A31" s="18"/>
      <c r="B31" s="9">
        <v>642</v>
      </c>
      <c r="C31" s="9" t="s">
        <v>22</v>
      </c>
      <c r="D31" s="19">
        <v>1612.59</v>
      </c>
      <c r="E31" s="19">
        <v>0</v>
      </c>
      <c r="F31" s="118">
        <f t="shared" si="2"/>
        <v>1612.59</v>
      </c>
      <c r="G31" s="20">
        <f t="shared" si="3"/>
        <v>804.02118443316408</v>
      </c>
      <c r="H31" s="20">
        <f t="shared" si="4"/>
        <v>657.99803176169178</v>
      </c>
      <c r="I31" s="20">
        <f t="shared" si="5"/>
        <v>58.993752844389981</v>
      </c>
      <c r="J31" s="20">
        <f t="shared" si="0"/>
        <v>41.342101215197658</v>
      </c>
      <c r="K31" s="20">
        <f t="shared" si="1"/>
        <v>50.234929745556379</v>
      </c>
    </row>
    <row r="32" spans="1:11" x14ac:dyDescent="0.3">
      <c r="A32" s="18"/>
      <c r="B32" s="9"/>
      <c r="C32" s="54" t="s">
        <v>118</v>
      </c>
      <c r="D32" s="53">
        <f>SUM(D15:D31)</f>
        <v>163230.11000000002</v>
      </c>
      <c r="E32" s="53">
        <f t="shared" ref="E32:K32" si="11">SUM(E15:E31)</f>
        <v>112238.39999999999</v>
      </c>
      <c r="F32" s="120">
        <f t="shared" si="11"/>
        <v>50991.709999999992</v>
      </c>
      <c r="G32" s="53">
        <f t="shared" si="11"/>
        <v>25423.954675690919</v>
      </c>
      <c r="H32" s="53">
        <f t="shared" si="11"/>
        <v>20806.556419277669</v>
      </c>
      <c r="I32" s="53">
        <f t="shared" si="11"/>
        <v>1865.4415175914578</v>
      </c>
      <c r="J32" s="53">
        <f t="shared" si="11"/>
        <v>1307.2786238014664</v>
      </c>
      <c r="K32" s="53">
        <f t="shared" si="11"/>
        <v>1588.4787636384851</v>
      </c>
    </row>
    <row r="33" spans="1:11" x14ac:dyDescent="0.3">
      <c r="A33" s="18"/>
      <c r="B33" s="9"/>
      <c r="C33" s="9"/>
      <c r="D33" s="19"/>
      <c r="E33" s="20"/>
      <c r="F33" s="118"/>
      <c r="G33" s="20"/>
      <c r="H33" s="21"/>
      <c r="I33" s="22"/>
      <c r="J33" s="22"/>
      <c r="K33" s="22"/>
    </row>
    <row r="34" spans="1:11" ht="32.25" customHeight="1" x14ac:dyDescent="0.3">
      <c r="A34" s="51" t="s">
        <v>35</v>
      </c>
      <c r="B34" s="9">
        <v>177</v>
      </c>
      <c r="C34" s="4" t="s">
        <v>115</v>
      </c>
      <c r="D34" s="19">
        <v>8734.6</v>
      </c>
      <c r="E34" s="19">
        <v>7486.8</v>
      </c>
      <c r="F34" s="118">
        <f t="shared" ref="F34:F41" si="12">D34-E34</f>
        <v>1247.8000000000002</v>
      </c>
      <c r="G34" s="20">
        <f t="shared" ref="G34:G41" si="13">F34*$E$4</f>
        <v>622.14055273547672</v>
      </c>
      <c r="H34" s="21">
        <f t="shared" ref="H34:H41" si="14">F34*$E$7</f>
        <v>509.14984219934342</v>
      </c>
      <c r="I34" s="22">
        <f t="shared" ref="I34:I41" si="15">F34*$E$8</f>
        <v>45.648555925083151</v>
      </c>
      <c r="J34" s="22">
        <f t="shared" ref="J34:J41" si="16">F34*$E$9</f>
        <v>31.989950264061942</v>
      </c>
      <c r="K34" s="22">
        <f t="shared" ref="K34:K41" si="17">F34*$E$10</f>
        <v>38.871098876034992</v>
      </c>
    </row>
    <row r="35" spans="1:11" x14ac:dyDescent="0.3">
      <c r="A35" s="51"/>
      <c r="B35" s="9">
        <v>190</v>
      </c>
      <c r="C35" s="4" t="s">
        <v>116</v>
      </c>
      <c r="D35" s="19">
        <v>0</v>
      </c>
      <c r="E35" s="19">
        <v>0</v>
      </c>
      <c r="F35" s="118">
        <f t="shared" si="12"/>
        <v>0</v>
      </c>
      <c r="G35" s="20">
        <f t="shared" si="13"/>
        <v>0</v>
      </c>
      <c r="H35" s="21">
        <f t="shared" si="14"/>
        <v>0</v>
      </c>
      <c r="I35" s="22">
        <f t="shared" si="15"/>
        <v>0</v>
      </c>
      <c r="J35" s="22">
        <f t="shared" si="16"/>
        <v>0</v>
      </c>
      <c r="K35" s="22">
        <f t="shared" si="17"/>
        <v>0</v>
      </c>
    </row>
    <row r="36" spans="1:11" x14ac:dyDescent="0.3">
      <c r="A36" s="18"/>
      <c r="B36" s="9">
        <v>210</v>
      </c>
      <c r="C36" s="9" t="s">
        <v>16</v>
      </c>
      <c r="D36" s="19">
        <v>4132.6400000000003</v>
      </c>
      <c r="E36" s="19">
        <v>3491.46</v>
      </c>
      <c r="F36" s="118">
        <f t="shared" si="12"/>
        <v>641.18000000000029</v>
      </c>
      <c r="G36" s="20">
        <f t="shared" si="13"/>
        <v>319.68591088550494</v>
      </c>
      <c r="H36" s="21">
        <f t="shared" si="14"/>
        <v>261.62581809695075</v>
      </c>
      <c r="I36" s="22">
        <f t="shared" si="15"/>
        <v>23.456436198144591</v>
      </c>
      <c r="J36" s="22">
        <f t="shared" si="16"/>
        <v>16.43798389991284</v>
      </c>
      <c r="K36" s="22">
        <f t="shared" si="17"/>
        <v>19.973850919487194</v>
      </c>
    </row>
    <row r="37" spans="1:11" x14ac:dyDescent="0.3">
      <c r="A37" s="18"/>
      <c r="B37" s="9">
        <v>220</v>
      </c>
      <c r="C37" s="9" t="s">
        <v>17</v>
      </c>
      <c r="D37" s="19">
        <v>450.65</v>
      </c>
      <c r="E37" s="19">
        <v>388.87</v>
      </c>
      <c r="F37" s="118">
        <f t="shared" si="12"/>
        <v>61.779999999999973</v>
      </c>
      <c r="G37" s="20">
        <f t="shared" si="13"/>
        <v>30.802887760857292</v>
      </c>
      <c r="H37" s="21">
        <f t="shared" si="14"/>
        <v>25.208588917354881</v>
      </c>
      <c r="I37" s="22">
        <f t="shared" si="15"/>
        <v>2.2601120252056703</v>
      </c>
      <c r="J37" s="22">
        <f t="shared" si="16"/>
        <v>1.5838588935035629</v>
      </c>
      <c r="K37" s="22">
        <f t="shared" si="17"/>
        <v>1.9245524030785706</v>
      </c>
    </row>
    <row r="38" spans="1:11" x14ac:dyDescent="0.3">
      <c r="A38" s="18"/>
      <c r="B38" s="9">
        <v>230</v>
      </c>
      <c r="C38" s="9" t="s">
        <v>18</v>
      </c>
      <c r="D38" s="19">
        <v>1460.84</v>
      </c>
      <c r="E38" s="19">
        <v>1251.08</v>
      </c>
      <c r="F38" s="118">
        <f t="shared" si="12"/>
        <v>209.76</v>
      </c>
      <c r="G38" s="20">
        <f t="shared" si="13"/>
        <v>104.58423011844332</v>
      </c>
      <c r="H38" s="21">
        <f t="shared" si="14"/>
        <v>85.590055216969276</v>
      </c>
      <c r="I38" s="22">
        <f t="shared" si="15"/>
        <v>7.6736985821809904</v>
      </c>
      <c r="J38" s="22">
        <f t="shared" si="16"/>
        <v>5.3776342101215198</v>
      </c>
      <c r="K38" s="22">
        <f t="shared" si="17"/>
        <v>6.5343818722849001</v>
      </c>
    </row>
    <row r="39" spans="1:11" x14ac:dyDescent="0.3">
      <c r="A39" s="18"/>
      <c r="B39" s="9">
        <v>260</v>
      </c>
      <c r="C39" s="9" t="s">
        <v>36</v>
      </c>
      <c r="D39" s="19">
        <v>49.71</v>
      </c>
      <c r="E39" s="19">
        <v>42.65</v>
      </c>
      <c r="F39" s="118">
        <f t="shared" si="12"/>
        <v>7.0600000000000023</v>
      </c>
      <c r="G39" s="20">
        <f t="shared" si="13"/>
        <v>3.5200451212633967</v>
      </c>
      <c r="H39" s="21">
        <f t="shared" si="14"/>
        <v>2.8807484259716021</v>
      </c>
      <c r="I39" s="22">
        <f t="shared" si="15"/>
        <v>0.25827761246280423</v>
      </c>
      <c r="J39" s="22">
        <f t="shared" si="16"/>
        <v>0.18099779521099324</v>
      </c>
      <c r="K39" s="22">
        <f t="shared" si="17"/>
        <v>0.2199310450912062</v>
      </c>
    </row>
    <row r="40" spans="1:11" x14ac:dyDescent="0.3">
      <c r="A40" s="18"/>
      <c r="B40" s="9">
        <v>290</v>
      </c>
      <c r="C40" s="9" t="s">
        <v>19</v>
      </c>
      <c r="D40" s="19">
        <v>148.94999999999999</v>
      </c>
      <c r="E40" s="19">
        <v>125.13</v>
      </c>
      <c r="F40" s="118">
        <f t="shared" si="12"/>
        <v>23.819999999999993</v>
      </c>
      <c r="G40" s="20">
        <f t="shared" si="13"/>
        <v>11.876412859560064</v>
      </c>
      <c r="H40" s="21">
        <f t="shared" si="14"/>
        <v>9.7194656524990819</v>
      </c>
      <c r="I40" s="22">
        <f t="shared" si="15"/>
        <v>0.871412567827761</v>
      </c>
      <c r="J40" s="22">
        <f t="shared" si="16"/>
        <v>0.61067528072604194</v>
      </c>
      <c r="K40" s="22">
        <f t="shared" si="17"/>
        <v>0.7420336393870437</v>
      </c>
    </row>
    <row r="41" spans="1:11" x14ac:dyDescent="0.3">
      <c r="A41" s="18"/>
      <c r="B41" s="9">
        <v>532</v>
      </c>
      <c r="C41" s="9" t="s">
        <v>110</v>
      </c>
      <c r="D41" s="19">
        <v>350</v>
      </c>
      <c r="E41" s="19">
        <v>350</v>
      </c>
      <c r="F41" s="118">
        <f t="shared" si="12"/>
        <v>0</v>
      </c>
      <c r="G41" s="20">
        <f t="shared" si="13"/>
        <v>0</v>
      </c>
      <c r="H41" s="21">
        <f t="shared" si="14"/>
        <v>0</v>
      </c>
      <c r="I41" s="22">
        <f t="shared" si="15"/>
        <v>0</v>
      </c>
      <c r="J41" s="22">
        <f t="shared" si="16"/>
        <v>0</v>
      </c>
      <c r="K41" s="22">
        <f t="shared" si="17"/>
        <v>0</v>
      </c>
    </row>
    <row r="42" spans="1:11" x14ac:dyDescent="0.3">
      <c r="A42" s="18"/>
      <c r="B42" s="9">
        <v>810</v>
      </c>
      <c r="C42" s="9" t="s">
        <v>25</v>
      </c>
      <c r="D42" s="19">
        <v>414</v>
      </c>
      <c r="E42" s="19">
        <v>0</v>
      </c>
      <c r="F42" s="118">
        <f t="shared" ref="F42" si="18">D42-E42</f>
        <v>414</v>
      </c>
      <c r="G42" s="20">
        <f t="shared" ref="G42" si="19">F42*$E$4</f>
        <v>206.41624365482235</v>
      </c>
      <c r="H42" s="21">
        <f t="shared" ref="H42" si="20">F42*$E$7</f>
        <v>168.92774055980777</v>
      </c>
      <c r="I42" s="22">
        <f t="shared" ref="I42" si="21">F42*$E$8</f>
        <v>15.145457727988797</v>
      </c>
      <c r="J42" s="22">
        <f t="shared" ref="J42" si="22">F42*$E$9</f>
        <v>10.613751730502999</v>
      </c>
      <c r="K42" s="22">
        <f t="shared" ref="K42" si="23">F42*$E$10</f>
        <v>12.896806326878092</v>
      </c>
    </row>
    <row r="43" spans="1:11" x14ac:dyDescent="0.3">
      <c r="A43" s="18"/>
      <c r="B43" s="9"/>
      <c r="C43" s="54" t="s">
        <v>119</v>
      </c>
      <c r="D43" s="53">
        <f>SUM(D34:D42)</f>
        <v>15741.390000000001</v>
      </c>
      <c r="E43" s="53">
        <f>SUM(E34:E42)</f>
        <v>13135.99</v>
      </c>
      <c r="F43" s="120">
        <f>SUM(F34:F42)</f>
        <v>2605.4000000000005</v>
      </c>
      <c r="G43" s="53">
        <f t="shared" ref="G43:K43" si="24">SUM(G34:G42)</f>
        <v>1299.0262831359282</v>
      </c>
      <c r="H43" s="53">
        <f t="shared" si="24"/>
        <v>1063.1022590688967</v>
      </c>
      <c r="I43" s="53">
        <f t="shared" si="24"/>
        <v>95.313950638893772</v>
      </c>
      <c r="J43" s="53">
        <f t="shared" si="24"/>
        <v>66.794852074039895</v>
      </c>
      <c r="K43" s="53">
        <f t="shared" si="24"/>
        <v>81.162655082241997</v>
      </c>
    </row>
    <row r="44" spans="1:11" x14ac:dyDescent="0.3">
      <c r="A44" s="18"/>
      <c r="B44" s="9"/>
      <c r="C44" s="9"/>
      <c r="D44" s="11"/>
      <c r="E44" s="20"/>
      <c r="F44" s="118"/>
      <c r="G44" s="20"/>
      <c r="H44" s="21"/>
      <c r="I44" s="22"/>
      <c r="J44" s="22"/>
      <c r="K44" s="22"/>
    </row>
    <row r="45" spans="1:11" ht="36" customHeight="1" x14ac:dyDescent="0.3">
      <c r="A45" s="51" t="s">
        <v>131</v>
      </c>
      <c r="B45" s="9">
        <v>113</v>
      </c>
      <c r="C45" s="9" t="s">
        <v>13</v>
      </c>
      <c r="D45" s="19">
        <v>0</v>
      </c>
      <c r="E45" s="20">
        <v>0</v>
      </c>
      <c r="F45" s="118">
        <f t="shared" ref="F45:F61" si="25">D45-E45</f>
        <v>0</v>
      </c>
      <c r="G45" s="20">
        <f t="shared" ref="G45:G61" si="26">F45*$E$4</f>
        <v>0</v>
      </c>
      <c r="H45" s="21">
        <f t="shared" ref="H45:H61" si="27">F45*$E$7</f>
        <v>0</v>
      </c>
      <c r="I45" s="22">
        <f t="shared" ref="I45:I61" si="28">F45*$E$8</f>
        <v>0</v>
      </c>
      <c r="J45" s="22">
        <f t="shared" ref="J45:J61" si="29">F45*$E$9</f>
        <v>0</v>
      </c>
      <c r="K45" s="22">
        <f t="shared" ref="K45:K61" si="30">F45*$E$10</f>
        <v>0</v>
      </c>
    </row>
    <row r="46" spans="1:11" x14ac:dyDescent="0.3">
      <c r="A46" s="18"/>
      <c r="B46" s="9">
        <v>114</v>
      </c>
      <c r="C46" s="9" t="s">
        <v>14</v>
      </c>
      <c r="D46" s="19">
        <v>0</v>
      </c>
      <c r="E46" s="20">
        <v>0</v>
      </c>
      <c r="F46" s="118">
        <f t="shared" si="25"/>
        <v>0</v>
      </c>
      <c r="G46" s="20">
        <f t="shared" si="26"/>
        <v>0</v>
      </c>
      <c r="H46" s="20">
        <f t="shared" si="27"/>
        <v>0</v>
      </c>
      <c r="I46" s="20">
        <f t="shared" si="28"/>
        <v>0</v>
      </c>
      <c r="J46" s="20">
        <f t="shared" si="29"/>
        <v>0</v>
      </c>
      <c r="K46" s="20">
        <f t="shared" si="30"/>
        <v>0</v>
      </c>
    </row>
    <row r="47" spans="1:11" x14ac:dyDescent="0.3">
      <c r="A47" s="18"/>
      <c r="B47" s="9">
        <v>116</v>
      </c>
      <c r="C47" s="9" t="s">
        <v>23</v>
      </c>
      <c r="D47" s="19">
        <v>0</v>
      </c>
      <c r="E47" s="20">
        <v>0</v>
      </c>
      <c r="F47" s="118">
        <f t="shared" si="25"/>
        <v>0</v>
      </c>
      <c r="G47" s="20">
        <f t="shared" si="26"/>
        <v>0</v>
      </c>
      <c r="H47" s="21">
        <f t="shared" si="27"/>
        <v>0</v>
      </c>
      <c r="I47" s="22">
        <f t="shared" si="28"/>
        <v>0</v>
      </c>
      <c r="J47" s="22">
        <f t="shared" si="29"/>
        <v>0</v>
      </c>
      <c r="K47" s="22">
        <f t="shared" si="30"/>
        <v>0</v>
      </c>
    </row>
    <row r="48" spans="1:11" x14ac:dyDescent="0.3">
      <c r="A48" s="18"/>
      <c r="B48" s="9">
        <v>161</v>
      </c>
      <c r="C48" s="9" t="s">
        <v>15</v>
      </c>
      <c r="D48" s="19">
        <v>8965.5300000000007</v>
      </c>
      <c r="E48" s="19">
        <v>7684.74</v>
      </c>
      <c r="F48" s="118">
        <f t="shared" si="25"/>
        <v>1280.7900000000009</v>
      </c>
      <c r="G48" s="20">
        <f t="shared" si="26"/>
        <v>638.58903553299535</v>
      </c>
      <c r="H48" s="21">
        <f t="shared" si="27"/>
        <v>522.61101650144042</v>
      </c>
      <c r="I48" s="22">
        <f t="shared" si="28"/>
        <v>46.855436723262763</v>
      </c>
      <c r="J48" s="22">
        <f t="shared" si="29"/>
        <v>32.835717581910501</v>
      </c>
      <c r="K48" s="22">
        <f t="shared" si="30"/>
        <v>39.898793660391796</v>
      </c>
    </row>
    <row r="49" spans="1:11" x14ac:dyDescent="0.3">
      <c r="A49" s="18"/>
      <c r="B49" s="9">
        <v>191</v>
      </c>
      <c r="C49" s="9" t="s">
        <v>117</v>
      </c>
      <c r="D49" s="19">
        <v>46431.09</v>
      </c>
      <c r="E49" s="19">
        <v>39774.269999999997</v>
      </c>
      <c r="F49" s="118">
        <f t="shared" si="25"/>
        <v>6656.82</v>
      </c>
      <c r="G49" s="20">
        <f t="shared" si="26"/>
        <v>3319.0236209813875</v>
      </c>
      <c r="H49" s="21">
        <f t="shared" si="27"/>
        <v>2716.2356567955062</v>
      </c>
      <c r="I49" s="22">
        <f t="shared" si="28"/>
        <v>243.52798529669172</v>
      </c>
      <c r="J49" s="22">
        <f t="shared" si="29"/>
        <v>170.66143670204582</v>
      </c>
      <c r="K49" s="22">
        <f t="shared" si="30"/>
        <v>207.37130022436864</v>
      </c>
    </row>
    <row r="50" spans="1:11" x14ac:dyDescent="0.3">
      <c r="A50" s="18"/>
      <c r="B50" s="9">
        <v>210</v>
      </c>
      <c r="C50" s="9" t="s">
        <v>16</v>
      </c>
      <c r="D50" s="19">
        <v>770.96</v>
      </c>
      <c r="E50" s="19">
        <v>652.84</v>
      </c>
      <c r="F50" s="118">
        <f t="shared" si="25"/>
        <v>118.12</v>
      </c>
      <c r="G50" s="20">
        <f t="shared" si="26"/>
        <v>58.893446136491825</v>
      </c>
      <c r="H50" s="21">
        <f t="shared" si="27"/>
        <v>48.19745100223308</v>
      </c>
      <c r="I50" s="22">
        <f t="shared" si="28"/>
        <v>4.3212112725363205</v>
      </c>
      <c r="J50" s="22">
        <f t="shared" si="29"/>
        <v>3.0282520637850587</v>
      </c>
      <c r="K50" s="22">
        <f t="shared" si="30"/>
        <v>3.6796395249537208</v>
      </c>
    </row>
    <row r="51" spans="1:11" x14ac:dyDescent="0.3">
      <c r="A51" s="18"/>
      <c r="B51" s="9">
        <v>220</v>
      </c>
      <c r="C51" s="9" t="s">
        <v>17</v>
      </c>
      <c r="D51" s="19">
        <v>4177.1499999999996</v>
      </c>
      <c r="E51" s="19">
        <v>3579.44</v>
      </c>
      <c r="F51" s="118">
        <f t="shared" si="25"/>
        <v>597.70999999999958</v>
      </c>
      <c r="G51" s="20">
        <f t="shared" si="26"/>
        <v>298.01220530174822</v>
      </c>
      <c r="H51" s="21">
        <f t="shared" si="27"/>
        <v>243.88840533817063</v>
      </c>
      <c r="I51" s="22">
        <f t="shared" si="28"/>
        <v>21.866163136705744</v>
      </c>
      <c r="J51" s="22">
        <f t="shared" si="29"/>
        <v>15.323539968210008</v>
      </c>
      <c r="K51" s="22">
        <f t="shared" si="30"/>
        <v>18.619686255164975</v>
      </c>
    </row>
    <row r="52" spans="1:11" x14ac:dyDescent="0.3">
      <c r="A52" s="18"/>
      <c r="B52" s="9">
        <v>230</v>
      </c>
      <c r="C52" s="9" t="s">
        <v>18</v>
      </c>
      <c r="D52" s="19">
        <v>9312.17</v>
      </c>
      <c r="E52" s="19">
        <v>7977.86</v>
      </c>
      <c r="F52" s="118">
        <f t="shared" si="25"/>
        <v>1334.3100000000004</v>
      </c>
      <c r="G52" s="20">
        <f t="shared" si="26"/>
        <v>665.27357021996636</v>
      </c>
      <c r="H52" s="21">
        <f t="shared" si="27"/>
        <v>544.44921136801247</v>
      </c>
      <c r="I52" s="22">
        <f t="shared" si="28"/>
        <v>48.813371258533181</v>
      </c>
      <c r="J52" s="22">
        <f t="shared" si="29"/>
        <v>34.207814182433481</v>
      </c>
      <c r="K52" s="22">
        <f t="shared" si="30"/>
        <v>41.56603297105486</v>
      </c>
    </row>
    <row r="53" spans="1:11" x14ac:dyDescent="0.3">
      <c r="A53" s="18"/>
      <c r="B53" s="9">
        <v>260</v>
      </c>
      <c r="C53" s="9" t="s">
        <v>36</v>
      </c>
      <c r="D53" s="19">
        <v>314.58999999999997</v>
      </c>
      <c r="E53" s="19">
        <v>269.67</v>
      </c>
      <c r="F53" s="118">
        <f t="shared" si="25"/>
        <v>44.919999999999959</v>
      </c>
      <c r="G53" s="20">
        <f t="shared" si="26"/>
        <v>22.39666102650872</v>
      </c>
      <c r="H53" s="21">
        <f t="shared" si="27"/>
        <v>18.329067888759802</v>
      </c>
      <c r="I53" s="22">
        <f t="shared" si="28"/>
        <v>1.6433187467180099</v>
      </c>
      <c r="J53" s="22">
        <f t="shared" si="29"/>
        <v>1.151617699841049</v>
      </c>
      <c r="K53" s="22">
        <f t="shared" si="30"/>
        <v>1.3993346381723752</v>
      </c>
    </row>
    <row r="54" spans="1:11" x14ac:dyDescent="0.3">
      <c r="A54" s="18"/>
      <c r="B54" s="9">
        <v>290</v>
      </c>
      <c r="C54" s="9" t="s">
        <v>19</v>
      </c>
      <c r="D54" s="19">
        <v>402.12</v>
      </c>
      <c r="E54" s="19">
        <v>343.83</v>
      </c>
      <c r="F54" s="118">
        <f t="shared" si="25"/>
        <v>58.29000000000002</v>
      </c>
      <c r="G54" s="20">
        <f t="shared" si="26"/>
        <v>29.062808798646373</v>
      </c>
      <c r="H54" s="21">
        <f t="shared" si="27"/>
        <v>23.784536225196131</v>
      </c>
      <c r="I54" s="22">
        <f t="shared" si="28"/>
        <v>2.1324365482233509</v>
      </c>
      <c r="J54" s="22">
        <f t="shared" si="29"/>
        <v>1.4943854791570532</v>
      </c>
      <c r="K54" s="22">
        <f t="shared" si="30"/>
        <v>1.8158329487771119</v>
      </c>
    </row>
    <row r="55" spans="1:11" x14ac:dyDescent="0.3">
      <c r="A55" s="18"/>
      <c r="B55" s="9">
        <v>300</v>
      </c>
      <c r="C55" s="9" t="s">
        <v>20</v>
      </c>
      <c r="D55" s="19">
        <v>0</v>
      </c>
      <c r="E55" s="19">
        <v>0</v>
      </c>
      <c r="F55" s="118">
        <f t="shared" si="25"/>
        <v>0</v>
      </c>
      <c r="G55" s="20">
        <f t="shared" si="26"/>
        <v>0</v>
      </c>
      <c r="H55" s="21">
        <f t="shared" si="27"/>
        <v>0</v>
      </c>
      <c r="I55" s="22">
        <f t="shared" si="28"/>
        <v>0</v>
      </c>
      <c r="J55" s="22">
        <f t="shared" si="29"/>
        <v>0</v>
      </c>
      <c r="K55" s="22">
        <f t="shared" si="30"/>
        <v>0</v>
      </c>
    </row>
    <row r="56" spans="1:11" x14ac:dyDescent="0.3">
      <c r="A56" s="18"/>
      <c r="B56" s="9">
        <v>532</v>
      </c>
      <c r="C56" s="9" t="s">
        <v>110</v>
      </c>
      <c r="D56" s="19">
        <v>1275</v>
      </c>
      <c r="E56" s="19">
        <v>1275</v>
      </c>
      <c r="F56" s="118">
        <f t="shared" ref="F56" si="31">D56-E56</f>
        <v>0</v>
      </c>
      <c r="G56" s="20">
        <f t="shared" ref="G56" si="32">F56*$E$4</f>
        <v>0</v>
      </c>
      <c r="H56" s="21">
        <f t="shared" ref="H56" si="33">F56*$E$7</f>
        <v>0</v>
      </c>
      <c r="I56" s="22">
        <f t="shared" ref="I56" si="34">F56*$E$8</f>
        <v>0</v>
      </c>
      <c r="J56" s="22">
        <f t="shared" ref="J56" si="35">F56*$E$9</f>
        <v>0</v>
      </c>
      <c r="K56" s="22">
        <f t="shared" ref="K56" si="36">F56*$E$10</f>
        <v>0</v>
      </c>
    </row>
    <row r="57" spans="1:11" x14ac:dyDescent="0.3">
      <c r="A57" s="18"/>
      <c r="B57" s="9">
        <v>580</v>
      </c>
      <c r="C57" s="9" t="s">
        <v>24</v>
      </c>
      <c r="D57" s="19">
        <v>4851.96</v>
      </c>
      <c r="E57" s="19">
        <v>4516.59</v>
      </c>
      <c r="F57" s="118">
        <f t="shared" si="25"/>
        <v>335.36999999999989</v>
      </c>
      <c r="G57" s="20">
        <f t="shared" si="26"/>
        <v>167.21211505922162</v>
      </c>
      <c r="H57" s="21">
        <f t="shared" si="27"/>
        <v>136.84371099406454</v>
      </c>
      <c r="I57" s="22">
        <f t="shared" si="28"/>
        <v>12.268918256607732</v>
      </c>
      <c r="J57" s="22">
        <f t="shared" si="29"/>
        <v>8.5979080141516668</v>
      </c>
      <c r="K57" s="22">
        <f t="shared" si="30"/>
        <v>10.447347675954358</v>
      </c>
    </row>
    <row r="58" spans="1:11" x14ac:dyDescent="0.3">
      <c r="A58" s="18"/>
      <c r="B58" s="9">
        <v>610</v>
      </c>
      <c r="C58" s="9" t="s">
        <v>21</v>
      </c>
      <c r="D58" s="19">
        <v>18.75</v>
      </c>
      <c r="E58" s="19">
        <v>18.75</v>
      </c>
      <c r="F58" s="118">
        <f t="shared" si="25"/>
        <v>0</v>
      </c>
      <c r="G58" s="20">
        <f t="shared" si="26"/>
        <v>0</v>
      </c>
      <c r="H58" s="20">
        <f t="shared" si="27"/>
        <v>0</v>
      </c>
      <c r="I58" s="20">
        <f t="shared" si="28"/>
        <v>0</v>
      </c>
      <c r="J58" s="20">
        <f t="shared" si="29"/>
        <v>0</v>
      </c>
      <c r="K58" s="20">
        <f t="shared" si="30"/>
        <v>0</v>
      </c>
    </row>
    <row r="59" spans="1:11" x14ac:dyDescent="0.3">
      <c r="A59" s="18"/>
      <c r="B59" s="9">
        <v>616</v>
      </c>
      <c r="C59" s="9" t="s">
        <v>114</v>
      </c>
      <c r="D59" s="19">
        <v>896</v>
      </c>
      <c r="E59" s="19">
        <v>896</v>
      </c>
      <c r="F59" s="118">
        <f t="shared" si="25"/>
        <v>0</v>
      </c>
      <c r="G59" s="20">
        <f t="shared" si="26"/>
        <v>0</v>
      </c>
      <c r="H59" s="20">
        <f t="shared" si="27"/>
        <v>0</v>
      </c>
      <c r="I59" s="20">
        <f t="shared" si="28"/>
        <v>0</v>
      </c>
      <c r="J59" s="20">
        <f t="shared" si="29"/>
        <v>0</v>
      </c>
      <c r="K59" s="20">
        <f t="shared" si="30"/>
        <v>0</v>
      </c>
    </row>
    <row r="60" spans="1:11" x14ac:dyDescent="0.3">
      <c r="A60" s="18"/>
      <c r="B60" s="9">
        <v>642</v>
      </c>
      <c r="C60" s="9" t="s">
        <v>22</v>
      </c>
      <c r="D60" s="19">
        <v>0</v>
      </c>
      <c r="E60" s="19">
        <v>0</v>
      </c>
      <c r="F60" s="118">
        <f t="shared" si="25"/>
        <v>0</v>
      </c>
      <c r="G60" s="20">
        <f t="shared" si="26"/>
        <v>0</v>
      </c>
      <c r="H60" s="21">
        <f t="shared" si="27"/>
        <v>0</v>
      </c>
      <c r="I60" s="22">
        <f t="shared" si="28"/>
        <v>0</v>
      </c>
      <c r="J60" s="22">
        <f t="shared" si="29"/>
        <v>0</v>
      </c>
      <c r="K60" s="22">
        <f t="shared" si="30"/>
        <v>0</v>
      </c>
    </row>
    <row r="61" spans="1:11" x14ac:dyDescent="0.3">
      <c r="A61" s="18"/>
      <c r="B61" s="9">
        <v>810</v>
      </c>
      <c r="C61" s="9" t="s">
        <v>25</v>
      </c>
      <c r="D61" s="19">
        <v>1342.75</v>
      </c>
      <c r="E61" s="19">
        <v>1332.7529999999999</v>
      </c>
      <c r="F61" s="118">
        <f t="shared" si="25"/>
        <v>9.9970000000000709</v>
      </c>
      <c r="G61" s="20">
        <f t="shared" si="26"/>
        <v>4.9844038353074245</v>
      </c>
      <c r="H61" s="21">
        <f t="shared" si="27"/>
        <v>4.0791560926966435</v>
      </c>
      <c r="I61" s="22">
        <f t="shared" si="28"/>
        <v>0.36572256257658231</v>
      </c>
      <c r="J61" s="22">
        <f t="shared" si="29"/>
        <v>0.25629390350202713</v>
      </c>
      <c r="K61" s="22">
        <f t="shared" si="30"/>
        <v>0.31142360591739421</v>
      </c>
    </row>
    <row r="62" spans="1:11" x14ac:dyDescent="0.3">
      <c r="A62" s="18"/>
      <c r="B62" s="9"/>
      <c r="C62" s="54" t="s">
        <v>120</v>
      </c>
      <c r="D62" s="53">
        <f>SUM(D45:D61)</f>
        <v>78758.069999999992</v>
      </c>
      <c r="E62" s="53">
        <f t="shared" ref="E62:K62" si="37">SUM(E45:E61)</f>
        <v>68321.742999999988</v>
      </c>
      <c r="F62" s="120">
        <f t="shared" si="37"/>
        <v>10436.327000000001</v>
      </c>
      <c r="G62" s="53">
        <f t="shared" si="37"/>
        <v>5203.4478668922739</v>
      </c>
      <c r="H62" s="53">
        <f t="shared" si="37"/>
        <v>4258.4182122060793</v>
      </c>
      <c r="I62" s="53">
        <f t="shared" si="37"/>
        <v>381.79456380185536</v>
      </c>
      <c r="J62" s="53">
        <f t="shared" si="37"/>
        <v>267.55696559503662</v>
      </c>
      <c r="K62" s="53">
        <f t="shared" si="37"/>
        <v>325.10939150475525</v>
      </c>
    </row>
    <row r="63" spans="1:11" x14ac:dyDescent="0.3">
      <c r="A63" s="18"/>
      <c r="B63" s="9"/>
      <c r="C63" s="54"/>
      <c r="D63" s="53"/>
      <c r="E63" s="53"/>
      <c r="F63" s="120"/>
      <c r="G63" s="53"/>
      <c r="H63" s="53"/>
      <c r="I63" s="53"/>
      <c r="J63" s="53"/>
      <c r="K63" s="53"/>
    </row>
    <row r="64" spans="1:11" ht="33" x14ac:dyDescent="0.3">
      <c r="A64" s="51" t="s">
        <v>130</v>
      </c>
      <c r="B64" s="9">
        <v>113</v>
      </c>
      <c r="C64" s="9" t="s">
        <v>13</v>
      </c>
      <c r="D64" s="19">
        <v>10119.25</v>
      </c>
      <c r="E64" s="19">
        <v>8587.52</v>
      </c>
      <c r="F64" s="118">
        <f t="shared" ref="F64:F78" si="38">D64-E64</f>
        <v>1531.7299999999996</v>
      </c>
      <c r="G64" s="20">
        <f t="shared" ref="G64:G78" si="39">F64*$E$4</f>
        <v>763.70520022560606</v>
      </c>
      <c r="H64" s="21">
        <f t="shared" ref="H64:H78" si="40">F64*$E$7</f>
        <v>625.00407740984133</v>
      </c>
      <c r="I64" s="22">
        <f t="shared" ref="I64:I78" si="41">F64*$E$8</f>
        <v>56.03563276737264</v>
      </c>
      <c r="J64" s="22">
        <f t="shared" ref="J64:J78" si="42">F64*$E$9</f>
        <v>39.269086807157862</v>
      </c>
      <c r="K64" s="22">
        <f t="shared" ref="K64:K78" si="43">F64*$E$10</f>
        <v>47.716002790021676</v>
      </c>
    </row>
    <row r="65" spans="1:11" x14ac:dyDescent="0.3">
      <c r="A65" s="18"/>
      <c r="B65" s="9">
        <v>114</v>
      </c>
      <c r="C65" s="9" t="s">
        <v>14</v>
      </c>
      <c r="D65" s="19">
        <v>0</v>
      </c>
      <c r="E65" s="19">
        <v>0</v>
      </c>
      <c r="F65" s="118">
        <f t="shared" si="38"/>
        <v>0</v>
      </c>
      <c r="G65" s="20">
        <f t="shared" si="39"/>
        <v>0</v>
      </c>
      <c r="H65" s="20">
        <f t="shared" si="40"/>
        <v>0</v>
      </c>
      <c r="I65" s="20">
        <f t="shared" si="41"/>
        <v>0</v>
      </c>
      <c r="J65" s="20">
        <f t="shared" si="42"/>
        <v>0</v>
      </c>
      <c r="K65" s="20">
        <f t="shared" si="43"/>
        <v>0</v>
      </c>
    </row>
    <row r="66" spans="1:11" x14ac:dyDescent="0.3">
      <c r="A66" s="18"/>
      <c r="B66" s="9">
        <v>116</v>
      </c>
      <c r="C66" s="9" t="s">
        <v>23</v>
      </c>
      <c r="D66" s="19">
        <v>2700</v>
      </c>
      <c r="E66" s="19">
        <v>2700</v>
      </c>
      <c r="F66" s="118">
        <f t="shared" si="38"/>
        <v>0</v>
      </c>
      <c r="G66" s="20">
        <f t="shared" si="39"/>
        <v>0</v>
      </c>
      <c r="H66" s="21">
        <f t="shared" si="40"/>
        <v>0</v>
      </c>
      <c r="I66" s="22">
        <f t="shared" si="41"/>
        <v>0</v>
      </c>
      <c r="J66" s="22">
        <f t="shared" si="42"/>
        <v>0</v>
      </c>
      <c r="K66" s="22">
        <f t="shared" si="43"/>
        <v>0</v>
      </c>
    </row>
    <row r="67" spans="1:11" x14ac:dyDescent="0.3">
      <c r="A67" s="18"/>
      <c r="B67" s="9">
        <v>161</v>
      </c>
      <c r="C67" s="9" t="s">
        <v>15</v>
      </c>
      <c r="D67" s="19">
        <v>0</v>
      </c>
      <c r="E67" s="19">
        <v>0</v>
      </c>
      <c r="F67" s="118">
        <f t="shared" si="38"/>
        <v>0</v>
      </c>
      <c r="G67" s="20">
        <f t="shared" si="39"/>
        <v>0</v>
      </c>
      <c r="H67" s="21">
        <f t="shared" si="40"/>
        <v>0</v>
      </c>
      <c r="I67" s="22">
        <f t="shared" si="41"/>
        <v>0</v>
      </c>
      <c r="J67" s="22">
        <f t="shared" si="42"/>
        <v>0</v>
      </c>
      <c r="K67" s="22">
        <f t="shared" si="43"/>
        <v>0</v>
      </c>
    </row>
    <row r="68" spans="1:11" x14ac:dyDescent="0.3">
      <c r="A68" s="18"/>
      <c r="B68" s="9">
        <v>191</v>
      </c>
      <c r="C68" s="9" t="s">
        <v>117</v>
      </c>
      <c r="D68" s="19">
        <v>0</v>
      </c>
      <c r="E68" s="19">
        <v>0</v>
      </c>
      <c r="F68" s="118">
        <f t="shared" si="38"/>
        <v>0</v>
      </c>
      <c r="G68" s="20">
        <f t="shared" si="39"/>
        <v>0</v>
      </c>
      <c r="H68" s="21">
        <f t="shared" si="40"/>
        <v>0</v>
      </c>
      <c r="I68" s="22">
        <f t="shared" si="41"/>
        <v>0</v>
      </c>
      <c r="J68" s="22">
        <f t="shared" si="42"/>
        <v>0</v>
      </c>
      <c r="K68" s="22">
        <f t="shared" si="43"/>
        <v>0</v>
      </c>
    </row>
    <row r="69" spans="1:11" x14ac:dyDescent="0.3">
      <c r="A69" s="18"/>
      <c r="B69" s="9">
        <v>210</v>
      </c>
      <c r="C69" s="9" t="s">
        <v>16</v>
      </c>
      <c r="D69" s="19">
        <v>0</v>
      </c>
      <c r="E69" s="19">
        <v>0</v>
      </c>
      <c r="F69" s="118">
        <f t="shared" si="38"/>
        <v>0</v>
      </c>
      <c r="G69" s="20">
        <f t="shared" si="39"/>
        <v>0</v>
      </c>
      <c r="H69" s="21">
        <f t="shared" si="40"/>
        <v>0</v>
      </c>
      <c r="I69" s="22">
        <f t="shared" si="41"/>
        <v>0</v>
      </c>
      <c r="J69" s="22">
        <f t="shared" si="42"/>
        <v>0</v>
      </c>
      <c r="K69" s="22">
        <f t="shared" si="43"/>
        <v>0</v>
      </c>
    </row>
    <row r="70" spans="1:11" x14ac:dyDescent="0.3">
      <c r="A70" s="18"/>
      <c r="B70" s="9">
        <v>220</v>
      </c>
      <c r="C70" s="9" t="s">
        <v>17</v>
      </c>
      <c r="D70" s="19">
        <v>980.64</v>
      </c>
      <c r="E70" s="19">
        <v>863.48</v>
      </c>
      <c r="F70" s="118">
        <f t="shared" si="38"/>
        <v>117.15999999999997</v>
      </c>
      <c r="G70" s="20">
        <f t="shared" si="39"/>
        <v>58.414799774393671</v>
      </c>
      <c r="H70" s="21">
        <f t="shared" si="40"/>
        <v>47.805734502384233</v>
      </c>
      <c r="I70" s="22">
        <f t="shared" si="41"/>
        <v>4.2860913705583741</v>
      </c>
      <c r="J70" s="22">
        <f t="shared" si="42"/>
        <v>3.0036404655693989</v>
      </c>
      <c r="K70" s="22">
        <f t="shared" si="43"/>
        <v>3.6497338870942921</v>
      </c>
    </row>
    <row r="71" spans="1:11" x14ac:dyDescent="0.3">
      <c r="A71" s="18"/>
      <c r="B71" s="9">
        <v>230</v>
      </c>
      <c r="C71" s="9" t="s">
        <v>18</v>
      </c>
      <c r="D71" s="19">
        <v>0</v>
      </c>
      <c r="E71" s="19">
        <v>0</v>
      </c>
      <c r="F71" s="118">
        <f t="shared" si="38"/>
        <v>0</v>
      </c>
      <c r="G71" s="20">
        <f t="shared" si="39"/>
        <v>0</v>
      </c>
      <c r="H71" s="21">
        <f t="shared" si="40"/>
        <v>0</v>
      </c>
      <c r="I71" s="22">
        <f t="shared" si="41"/>
        <v>0</v>
      </c>
      <c r="J71" s="22">
        <f t="shared" si="42"/>
        <v>0</v>
      </c>
      <c r="K71" s="22">
        <f t="shared" si="43"/>
        <v>0</v>
      </c>
    </row>
    <row r="72" spans="1:11" x14ac:dyDescent="0.3">
      <c r="A72" s="18"/>
      <c r="B72" s="9">
        <v>260</v>
      </c>
      <c r="C72" s="9" t="s">
        <v>36</v>
      </c>
      <c r="D72" s="19">
        <v>72.53</v>
      </c>
      <c r="E72" s="19">
        <v>63.88</v>
      </c>
      <c r="F72" s="118">
        <f t="shared" si="38"/>
        <v>8.6499999999999986</v>
      </c>
      <c r="G72" s="20">
        <f t="shared" si="39"/>
        <v>4.3128031584884372</v>
      </c>
      <c r="H72" s="21">
        <f t="shared" si="40"/>
        <v>3.5295288788462247</v>
      </c>
      <c r="I72" s="22">
        <f t="shared" si="41"/>
        <v>0.31644495011377555</v>
      </c>
      <c r="J72" s="22">
        <f t="shared" si="42"/>
        <v>0.22176075475567858</v>
      </c>
      <c r="K72" s="22">
        <f t="shared" si="43"/>
        <v>0.26946225779588279</v>
      </c>
    </row>
    <row r="73" spans="1:11" x14ac:dyDescent="0.3">
      <c r="A73" s="18"/>
      <c r="B73" s="9">
        <v>290</v>
      </c>
      <c r="C73" s="9" t="s">
        <v>19</v>
      </c>
      <c r="D73" s="19">
        <v>0</v>
      </c>
      <c r="E73" s="19">
        <v>0</v>
      </c>
      <c r="F73" s="118">
        <f t="shared" si="38"/>
        <v>0</v>
      </c>
      <c r="G73" s="20">
        <f t="shared" si="39"/>
        <v>0</v>
      </c>
      <c r="H73" s="21">
        <f t="shared" si="40"/>
        <v>0</v>
      </c>
      <c r="I73" s="22">
        <f t="shared" si="41"/>
        <v>0</v>
      </c>
      <c r="J73" s="22">
        <f t="shared" si="42"/>
        <v>0</v>
      </c>
      <c r="K73" s="22">
        <f t="shared" si="43"/>
        <v>0</v>
      </c>
    </row>
    <row r="74" spans="1:11" x14ac:dyDescent="0.3">
      <c r="A74" s="18"/>
      <c r="B74" s="9">
        <v>300</v>
      </c>
      <c r="C74" s="9" t="s">
        <v>20</v>
      </c>
      <c r="D74" s="19">
        <v>0</v>
      </c>
      <c r="E74" s="19">
        <v>0</v>
      </c>
      <c r="F74" s="118">
        <f t="shared" si="38"/>
        <v>0</v>
      </c>
      <c r="G74" s="20">
        <f t="shared" si="39"/>
        <v>0</v>
      </c>
      <c r="H74" s="21">
        <f t="shared" si="40"/>
        <v>0</v>
      </c>
      <c r="I74" s="22">
        <f t="shared" si="41"/>
        <v>0</v>
      </c>
      <c r="J74" s="22">
        <f t="shared" si="42"/>
        <v>0</v>
      </c>
      <c r="K74" s="22">
        <f t="shared" si="43"/>
        <v>0</v>
      </c>
    </row>
    <row r="75" spans="1:11" x14ac:dyDescent="0.3">
      <c r="A75" s="18"/>
      <c r="B75" s="9">
        <v>580</v>
      </c>
      <c r="C75" s="9" t="s">
        <v>24</v>
      </c>
      <c r="D75" s="19">
        <v>1990.91</v>
      </c>
      <c r="E75" s="19">
        <v>1324.61</v>
      </c>
      <c r="F75" s="118">
        <f t="shared" si="38"/>
        <v>666.30000000000018</v>
      </c>
      <c r="G75" s="20">
        <f t="shared" si="39"/>
        <v>332.21049069373953</v>
      </c>
      <c r="H75" s="21">
        <f t="shared" si="40"/>
        <v>271.87573317632837</v>
      </c>
      <c r="I75" s="22">
        <f t="shared" si="41"/>
        <v>24.375406966567482</v>
      </c>
      <c r="J75" s="22">
        <f t="shared" si="42"/>
        <v>17.08198738655592</v>
      </c>
      <c r="K75" s="22">
        <f t="shared" si="43"/>
        <v>20.756381776808876</v>
      </c>
    </row>
    <row r="76" spans="1:11" x14ac:dyDescent="0.3">
      <c r="A76" s="18"/>
      <c r="B76" s="9">
        <v>610</v>
      </c>
      <c r="C76" s="9" t="s">
        <v>21</v>
      </c>
      <c r="D76" s="19">
        <v>0</v>
      </c>
      <c r="E76" s="19">
        <v>0</v>
      </c>
      <c r="F76" s="118">
        <f t="shared" si="38"/>
        <v>0</v>
      </c>
      <c r="G76" s="20">
        <f t="shared" si="39"/>
        <v>0</v>
      </c>
      <c r="H76" s="20">
        <f t="shared" si="40"/>
        <v>0</v>
      </c>
      <c r="I76" s="20">
        <f t="shared" si="41"/>
        <v>0</v>
      </c>
      <c r="J76" s="20">
        <f t="shared" si="42"/>
        <v>0</v>
      </c>
      <c r="K76" s="20">
        <f t="shared" si="43"/>
        <v>0</v>
      </c>
    </row>
    <row r="77" spans="1:11" x14ac:dyDescent="0.3">
      <c r="A77" s="18"/>
      <c r="B77" s="9">
        <v>642</v>
      </c>
      <c r="C77" s="9" t="s">
        <v>22</v>
      </c>
      <c r="D77" s="19">
        <v>9.23</v>
      </c>
      <c r="E77" s="19">
        <v>9.23</v>
      </c>
      <c r="F77" s="118">
        <f t="shared" si="38"/>
        <v>0</v>
      </c>
      <c r="G77" s="20">
        <f t="shared" si="39"/>
        <v>0</v>
      </c>
      <c r="H77" s="21">
        <f t="shared" si="40"/>
        <v>0</v>
      </c>
      <c r="I77" s="22">
        <f t="shared" si="41"/>
        <v>0</v>
      </c>
      <c r="J77" s="22">
        <f t="shared" si="42"/>
        <v>0</v>
      </c>
      <c r="K77" s="22">
        <f t="shared" si="43"/>
        <v>0</v>
      </c>
    </row>
    <row r="78" spans="1:11" x14ac:dyDescent="0.3">
      <c r="A78" s="18"/>
      <c r="B78" s="9">
        <v>810</v>
      </c>
      <c r="C78" s="9" t="s">
        <v>25</v>
      </c>
      <c r="D78" s="19">
        <v>10081.27</v>
      </c>
      <c r="E78" s="19">
        <v>5281.27</v>
      </c>
      <c r="F78" s="118">
        <f t="shared" si="38"/>
        <v>4800</v>
      </c>
      <c r="G78" s="20">
        <f t="shared" si="39"/>
        <v>2393.231810490694</v>
      </c>
      <c r="H78" s="21">
        <f t="shared" si="40"/>
        <v>1958.5824992441483</v>
      </c>
      <c r="I78" s="22">
        <f t="shared" si="41"/>
        <v>175.59950988972517</v>
      </c>
      <c r="J78" s="22">
        <f t="shared" si="42"/>
        <v>123.05799107829564</v>
      </c>
      <c r="K78" s="22">
        <f t="shared" si="43"/>
        <v>149.52818929713732</v>
      </c>
    </row>
    <row r="79" spans="1:11" x14ac:dyDescent="0.3">
      <c r="A79" s="18"/>
      <c r="B79" s="9"/>
      <c r="C79" s="54" t="s">
        <v>133</v>
      </c>
      <c r="D79" s="53">
        <f t="shared" ref="D79:K79" si="44">SUM(D64:D78)</f>
        <v>25953.83</v>
      </c>
      <c r="E79" s="53">
        <f t="shared" si="44"/>
        <v>18829.989999999998</v>
      </c>
      <c r="F79" s="120">
        <f t="shared" si="44"/>
        <v>7123.84</v>
      </c>
      <c r="G79" s="53">
        <f t="shared" si="44"/>
        <v>3551.875104342922</v>
      </c>
      <c r="H79" s="53">
        <f t="shared" si="44"/>
        <v>2906.7975732115483</v>
      </c>
      <c r="I79" s="53">
        <f t="shared" si="44"/>
        <v>260.61308594433746</v>
      </c>
      <c r="J79" s="53">
        <f t="shared" si="44"/>
        <v>182.6344664923345</v>
      </c>
      <c r="K79" s="53">
        <f t="shared" si="44"/>
        <v>221.91977000885805</v>
      </c>
    </row>
    <row r="80" spans="1:11" x14ac:dyDescent="0.3">
      <c r="A80" s="18"/>
      <c r="B80" s="9"/>
      <c r="C80" s="9"/>
      <c r="D80" s="11"/>
      <c r="E80" s="20"/>
      <c r="F80" s="118"/>
      <c r="G80" s="20"/>
      <c r="H80" s="21"/>
      <c r="I80" s="22"/>
      <c r="J80" s="22"/>
      <c r="K80" s="22"/>
    </row>
    <row r="81" spans="1:11" x14ac:dyDescent="0.3">
      <c r="A81" s="24"/>
      <c r="B81" s="25"/>
      <c r="C81" s="55" t="s">
        <v>26</v>
      </c>
      <c r="D81" s="53">
        <f t="shared" ref="D81:K81" si="45">D32+D43+D62+D79</f>
        <v>283683.40000000002</v>
      </c>
      <c r="E81" s="53">
        <f t="shared" si="45"/>
        <v>212526.12299999996</v>
      </c>
      <c r="F81" s="53">
        <f t="shared" si="45"/>
        <v>71157.276999999987</v>
      </c>
      <c r="G81" s="53">
        <f t="shared" si="45"/>
        <v>35478.303930062044</v>
      </c>
      <c r="H81" s="53">
        <f t="shared" si="45"/>
        <v>29034.87446376419</v>
      </c>
      <c r="I81" s="53">
        <f t="shared" si="45"/>
        <v>2603.1631179765445</v>
      </c>
      <c r="J81" s="53">
        <f t="shared" si="45"/>
        <v>1824.2649079628775</v>
      </c>
      <c r="K81" s="53">
        <f t="shared" si="45"/>
        <v>2216.6705802343404</v>
      </c>
    </row>
    <row r="82" spans="1:11" x14ac:dyDescent="0.3">
      <c r="A82" s="9"/>
      <c r="B82" s="9"/>
      <c r="C82" s="9"/>
      <c r="D82" s="9"/>
      <c r="E82" s="9"/>
      <c r="F82" s="9"/>
      <c r="G82" s="9"/>
    </row>
    <row r="83" spans="1:11" x14ac:dyDescent="0.3">
      <c r="A83" s="9"/>
    </row>
    <row r="84" spans="1:11" x14ac:dyDescent="0.3">
      <c r="D84" s="26"/>
    </row>
  </sheetData>
  <pageMargins left="0" right="0" top="0.75" bottom="0.75" header="0.3" footer="0.3"/>
  <pageSetup scale="4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1"/>
  <sheetViews>
    <sheetView workbookViewId="0">
      <selection activeCell="C8" sqref="C8"/>
    </sheetView>
  </sheetViews>
  <sheetFormatPr defaultRowHeight="15" x14ac:dyDescent="0.25"/>
  <cols>
    <col min="1" max="1" width="44.140625" bestFit="1" customWidth="1"/>
    <col min="2" max="3" width="13.5703125" bestFit="1" customWidth="1"/>
    <col min="4" max="4" width="12.7109375" style="49" customWidth="1"/>
  </cols>
  <sheetData>
    <row r="1" spans="1:4" ht="33.75" x14ac:dyDescent="0.5">
      <c r="A1" s="39" t="s">
        <v>37</v>
      </c>
      <c r="B1" s="123" t="s">
        <v>38</v>
      </c>
      <c r="C1" s="123"/>
      <c r="D1" s="40"/>
    </row>
    <row r="2" spans="1:4" ht="15.75" x14ac:dyDescent="0.25">
      <c r="A2" s="42" t="s">
        <v>39</v>
      </c>
      <c r="B2" s="43" t="s">
        <v>40</v>
      </c>
      <c r="C2" s="43" t="s">
        <v>41</v>
      </c>
      <c r="D2" s="42" t="s">
        <v>42</v>
      </c>
    </row>
    <row r="3" spans="1:4" ht="15.75" x14ac:dyDescent="0.25">
      <c r="A3" s="41" t="s">
        <v>43</v>
      </c>
      <c r="B3" s="40">
        <f>SUM(C4:C7)</f>
        <v>35678.97</v>
      </c>
      <c r="C3" s="40"/>
      <c r="D3" s="41"/>
    </row>
    <row r="4" spans="1:4" ht="15.75" x14ac:dyDescent="0.25">
      <c r="A4" s="41" t="s">
        <v>163</v>
      </c>
      <c r="B4" s="40"/>
      <c r="C4" s="44">
        <v>25567.759999999998</v>
      </c>
      <c r="D4" s="41" t="s">
        <v>44</v>
      </c>
    </row>
    <row r="5" spans="1:4" ht="15.75" x14ac:dyDescent="0.25">
      <c r="A5" s="41" t="s">
        <v>164</v>
      </c>
      <c r="B5" s="40"/>
      <c r="C5" s="44">
        <v>1306.3699999999999</v>
      </c>
      <c r="D5" s="41" t="s">
        <v>44</v>
      </c>
    </row>
    <row r="6" spans="1:4" ht="15.75" x14ac:dyDescent="0.25">
      <c r="A6" s="41" t="s">
        <v>165</v>
      </c>
      <c r="B6" s="40"/>
      <c r="C6" s="44">
        <v>5232.88</v>
      </c>
      <c r="D6" s="41" t="s">
        <v>44</v>
      </c>
    </row>
    <row r="7" spans="1:4" ht="15.75" x14ac:dyDescent="0.25">
      <c r="A7" s="41" t="s">
        <v>166</v>
      </c>
      <c r="B7" s="40"/>
      <c r="C7" s="44">
        <v>3571.96</v>
      </c>
      <c r="D7" s="41"/>
    </row>
    <row r="8" spans="1:4" ht="15.75" x14ac:dyDescent="0.25">
      <c r="A8" s="45" t="s">
        <v>45</v>
      </c>
      <c r="B8" s="40"/>
      <c r="C8" s="40"/>
      <c r="D8" s="41"/>
    </row>
    <row r="9" spans="1:4" ht="15.75" x14ac:dyDescent="0.25">
      <c r="A9" s="41"/>
      <c r="B9" s="40"/>
      <c r="C9" s="40"/>
      <c r="D9" s="41"/>
    </row>
    <row r="10" spans="1:4" ht="15.75" x14ac:dyDescent="0.25">
      <c r="A10" s="41" t="s">
        <v>91</v>
      </c>
      <c r="B10" s="40">
        <f>CHS!H32</f>
        <v>20806.556419277669</v>
      </c>
      <c r="C10" s="40"/>
      <c r="D10" s="41"/>
    </row>
    <row r="11" spans="1:4" ht="15.75" x14ac:dyDescent="0.25">
      <c r="A11" s="41" t="s">
        <v>92</v>
      </c>
      <c r="B11" s="40">
        <f>CHS!H43</f>
        <v>1063.1022590688967</v>
      </c>
      <c r="C11" s="40"/>
      <c r="D11" s="41"/>
    </row>
    <row r="12" spans="1:4" ht="15.75" x14ac:dyDescent="0.25">
      <c r="A12" s="41" t="s">
        <v>93</v>
      </c>
      <c r="B12" s="40">
        <f>CHS!H62</f>
        <v>4258.4182122060793</v>
      </c>
      <c r="C12" s="40"/>
      <c r="D12" s="41"/>
    </row>
    <row r="13" spans="1:4" ht="15.75" x14ac:dyDescent="0.25">
      <c r="A13" s="41" t="s">
        <v>147</v>
      </c>
      <c r="B13" s="40">
        <f>CHS!H79</f>
        <v>2906.7975732115483</v>
      </c>
      <c r="C13" s="40"/>
      <c r="D13" s="41"/>
    </row>
    <row r="14" spans="1:4" ht="15.75" x14ac:dyDescent="0.25">
      <c r="A14" s="41" t="s">
        <v>49</v>
      </c>
      <c r="B14" s="40" t="s">
        <v>44</v>
      </c>
      <c r="C14" s="40">
        <f>SUM(B10:B13)</f>
        <v>29034.87446376419</v>
      </c>
      <c r="D14" s="46">
        <f>'Total All Schools'!Q3</f>
        <v>0.4080380206758642</v>
      </c>
    </row>
    <row r="15" spans="1:4" ht="15.75" x14ac:dyDescent="0.25">
      <c r="A15" s="45" t="s">
        <v>50</v>
      </c>
      <c r="B15" s="40" t="s">
        <v>44</v>
      </c>
      <c r="C15" s="40"/>
      <c r="D15" s="46" t="s">
        <v>44</v>
      </c>
    </row>
    <row r="16" spans="1:4" ht="15.75" x14ac:dyDescent="0.25">
      <c r="A16" s="47"/>
      <c r="B16" s="40"/>
      <c r="C16" s="40"/>
      <c r="D16" s="46" t="s">
        <v>44</v>
      </c>
    </row>
    <row r="17" spans="1:4" ht="15.75" x14ac:dyDescent="0.25">
      <c r="A17" s="41" t="s">
        <v>94</v>
      </c>
      <c r="B17" s="40">
        <f>CHS!I32</f>
        <v>1865.4415175914578</v>
      </c>
      <c r="C17" s="40"/>
      <c r="D17" s="46" t="s">
        <v>44</v>
      </c>
    </row>
    <row r="18" spans="1:4" ht="15.75" x14ac:dyDescent="0.25">
      <c r="A18" s="41" t="s">
        <v>95</v>
      </c>
      <c r="B18" s="40">
        <f>CHS!I43</f>
        <v>95.313950638893772</v>
      </c>
      <c r="C18" s="40"/>
      <c r="D18" s="46" t="s">
        <v>44</v>
      </c>
    </row>
    <row r="19" spans="1:4" ht="15.75" x14ac:dyDescent="0.25">
      <c r="A19" s="41" t="s">
        <v>96</v>
      </c>
      <c r="B19" s="40">
        <f>CHS!I62</f>
        <v>381.79456380185536</v>
      </c>
      <c r="C19" s="40"/>
      <c r="D19" s="46" t="s">
        <v>44</v>
      </c>
    </row>
    <row r="20" spans="1:4" ht="15.75" x14ac:dyDescent="0.25">
      <c r="A20" s="41" t="s">
        <v>148</v>
      </c>
      <c r="B20" s="40">
        <f>CHS!I79</f>
        <v>260.61308594433746</v>
      </c>
      <c r="C20" s="40"/>
      <c r="D20" s="46"/>
    </row>
    <row r="21" spans="1:4" ht="15.75" x14ac:dyDescent="0.25">
      <c r="A21" s="41" t="s">
        <v>54</v>
      </c>
      <c r="B21" s="40" t="s">
        <v>44</v>
      </c>
      <c r="C21" s="40">
        <f>SUM(B17:B20)</f>
        <v>2603.1631179765445</v>
      </c>
      <c r="D21" s="46">
        <f>'Total All Schools'!Q4</f>
        <v>3.6583231227026079E-2</v>
      </c>
    </row>
    <row r="22" spans="1:4" ht="15.75" x14ac:dyDescent="0.25">
      <c r="A22" s="45" t="s">
        <v>55</v>
      </c>
      <c r="B22" s="40" t="s">
        <v>44</v>
      </c>
      <c r="C22" s="40"/>
      <c r="D22" s="46" t="s">
        <v>44</v>
      </c>
    </row>
    <row r="23" spans="1:4" ht="15.75" x14ac:dyDescent="0.25">
      <c r="A23" s="41"/>
      <c r="B23" s="40" t="s">
        <v>44</v>
      </c>
      <c r="C23" s="40"/>
      <c r="D23" s="46" t="s">
        <v>44</v>
      </c>
    </row>
    <row r="24" spans="1:4" ht="15.75" x14ac:dyDescent="0.25">
      <c r="A24" s="41" t="s">
        <v>97</v>
      </c>
      <c r="B24" s="40">
        <f>CHS!J32</f>
        <v>1307.2786238014664</v>
      </c>
      <c r="C24" s="40"/>
      <c r="D24" s="46" t="s">
        <v>44</v>
      </c>
    </row>
    <row r="25" spans="1:4" ht="15.75" x14ac:dyDescent="0.25">
      <c r="A25" s="41" t="s">
        <v>98</v>
      </c>
      <c r="B25" s="40">
        <f>CHS!J43</f>
        <v>66.794852074039895</v>
      </c>
      <c r="C25" s="40"/>
      <c r="D25" s="46" t="s">
        <v>44</v>
      </c>
    </row>
    <row r="26" spans="1:4" ht="15.75" x14ac:dyDescent="0.25">
      <c r="A26" s="41" t="s">
        <v>99</v>
      </c>
      <c r="B26" s="40">
        <f>CHS!J62</f>
        <v>267.55696559503662</v>
      </c>
      <c r="C26" s="40"/>
      <c r="D26" s="46" t="s">
        <v>44</v>
      </c>
    </row>
    <row r="27" spans="1:4" ht="15.75" x14ac:dyDescent="0.25">
      <c r="A27" s="41" t="s">
        <v>149</v>
      </c>
      <c r="B27" s="40">
        <f>CHS!J79</f>
        <v>182.6344664923345</v>
      </c>
      <c r="C27" s="40"/>
      <c r="D27" s="46"/>
    </row>
    <row r="28" spans="1:4" ht="15.75" x14ac:dyDescent="0.25">
      <c r="A28" s="41" t="s">
        <v>59</v>
      </c>
      <c r="B28" s="40" t="s">
        <v>44</v>
      </c>
      <c r="C28" s="40">
        <f>SUM(B24:B27)</f>
        <v>1824.2649079628775</v>
      </c>
      <c r="D28" s="46">
        <f>'Total All Schools'!Q5</f>
        <v>2.5637081474644927E-2</v>
      </c>
    </row>
    <row r="29" spans="1:4" ht="15.75" x14ac:dyDescent="0.25">
      <c r="A29" s="45" t="s">
        <v>108</v>
      </c>
      <c r="B29" s="40" t="s">
        <v>44</v>
      </c>
      <c r="C29" s="40"/>
      <c r="D29" s="46" t="s">
        <v>44</v>
      </c>
    </row>
    <row r="30" spans="1:4" ht="15.75" x14ac:dyDescent="0.25">
      <c r="A30" s="47"/>
      <c r="B30" s="40" t="s">
        <v>44</v>
      </c>
      <c r="C30" s="40"/>
      <c r="D30" s="46" t="s">
        <v>44</v>
      </c>
    </row>
    <row r="31" spans="1:4" ht="15.75" x14ac:dyDescent="0.25">
      <c r="A31" s="41" t="s">
        <v>100</v>
      </c>
      <c r="B31" s="40">
        <f>CHS!K32</f>
        <v>1588.4787636384851</v>
      </c>
      <c r="C31" s="40"/>
      <c r="D31" s="46" t="s">
        <v>44</v>
      </c>
    </row>
    <row r="32" spans="1:4" ht="15.75" x14ac:dyDescent="0.25">
      <c r="A32" s="41" t="s">
        <v>101</v>
      </c>
      <c r="B32" s="40">
        <f>CHS!K43</f>
        <v>81.162655082241997</v>
      </c>
      <c r="C32" s="40"/>
      <c r="D32" s="46" t="s">
        <v>44</v>
      </c>
    </row>
    <row r="33" spans="1:4" ht="15.75" x14ac:dyDescent="0.25">
      <c r="A33" s="41" t="s">
        <v>102</v>
      </c>
      <c r="B33" s="40">
        <f>CHS!K62</f>
        <v>325.10939150475525</v>
      </c>
      <c r="C33" s="40"/>
      <c r="D33" s="46" t="s">
        <v>44</v>
      </c>
    </row>
    <row r="34" spans="1:4" ht="15.75" x14ac:dyDescent="0.25">
      <c r="A34" s="41" t="s">
        <v>150</v>
      </c>
      <c r="B34" s="40">
        <f>CHS!K79</f>
        <v>221.91977000885805</v>
      </c>
      <c r="C34" s="40"/>
      <c r="D34" s="46"/>
    </row>
    <row r="35" spans="1:4" ht="15.75" x14ac:dyDescent="0.25">
      <c r="A35" s="41" t="s">
        <v>63</v>
      </c>
      <c r="B35" s="40"/>
      <c r="C35" s="40">
        <f>SUM(B31:B34)</f>
        <v>2216.6705802343404</v>
      </c>
      <c r="D35" s="46">
        <f>'Total All Schools'!Q6</f>
        <v>3.1151706103570272E-2</v>
      </c>
    </row>
    <row r="36" spans="1:4" ht="15.75" x14ac:dyDescent="0.25">
      <c r="A36" s="45" t="s">
        <v>64</v>
      </c>
      <c r="B36" s="40"/>
      <c r="C36" s="40"/>
      <c r="D36" s="41"/>
    </row>
    <row r="37" spans="1:4" ht="15.75" x14ac:dyDescent="0.25">
      <c r="A37" s="47"/>
      <c r="B37" s="40"/>
      <c r="C37" s="40"/>
      <c r="D37" s="41"/>
    </row>
    <row r="38" spans="1:4" ht="15.75" x14ac:dyDescent="0.25">
      <c r="A38" s="41"/>
      <c r="B38" s="40"/>
      <c r="C38" s="40"/>
      <c r="D38" s="41"/>
    </row>
    <row r="39" spans="1:4" ht="15.75" x14ac:dyDescent="0.25">
      <c r="A39" s="48" t="s">
        <v>65</v>
      </c>
      <c r="B39" s="40">
        <f>SUM(B3:B36)</f>
        <v>71357.943069937974</v>
      </c>
      <c r="C39" s="40">
        <f>SUM(C3:C36)</f>
        <v>71357.943069937945</v>
      </c>
      <c r="D39" s="46">
        <f>SUM(D14:D35)</f>
        <v>0.50141003948110552</v>
      </c>
    </row>
    <row r="40" spans="1:4" ht="15.75" x14ac:dyDescent="0.25">
      <c r="A40" s="41"/>
      <c r="B40" s="41"/>
      <c r="C40" s="41"/>
      <c r="D40" s="40"/>
    </row>
    <row r="41" spans="1:4" ht="15.75" x14ac:dyDescent="0.25">
      <c r="A41" s="41" t="s">
        <v>66</v>
      </c>
      <c r="B41" s="41"/>
      <c r="C41" s="40">
        <f>C14+C21+C28+C35</f>
        <v>35678.973069937951</v>
      </c>
      <c r="D41" s="41"/>
    </row>
  </sheetData>
  <mergeCells count="1"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b7527f4a-27d2-4365-bb00-5557e26fcc68" xsi:nil="true"/>
    <Page xmlns="b7527f4a-27d2-4365-bb00-5557e26fcc68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4F1217-211D-491E-84E6-A6EF98CD45F3}"/>
</file>

<file path=customXml/itemProps2.xml><?xml version="1.0" encoding="utf-8"?>
<ds:datastoreItem xmlns:ds="http://schemas.openxmlformats.org/officeDocument/2006/customXml" ds:itemID="{939BC2DC-DF83-4DD6-A922-41E318F0164F}"/>
</file>

<file path=customXml/itemProps3.xml><?xml version="1.0" encoding="utf-8"?>
<ds:datastoreItem xmlns:ds="http://schemas.openxmlformats.org/officeDocument/2006/customXml" ds:itemID="{1FC00FDE-01D8-4E96-AD92-339291235A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Total All Schools</vt:lpstr>
      <vt:lpstr>CMS</vt:lpstr>
      <vt:lpstr>CMS JE</vt:lpstr>
      <vt:lpstr>CPS</vt:lpstr>
      <vt:lpstr>CPS JE</vt:lpstr>
      <vt:lpstr>CES</vt:lpstr>
      <vt:lpstr>CES JE</vt:lpstr>
      <vt:lpstr>CHS</vt:lpstr>
      <vt:lpstr>CHS JE</vt:lpstr>
      <vt:lpstr>CMS!Print_Area</vt:lpstr>
      <vt:lpstr>'CMS JE'!Print_Area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Wrisley, Dee</dc:creator>
  <cp:lastModifiedBy>Stephen Sanders</cp:lastModifiedBy>
  <cp:lastPrinted>2018-03-02T19:39:33Z</cp:lastPrinted>
  <dcterms:created xsi:type="dcterms:W3CDTF">2016-08-26T17:13:44Z</dcterms:created>
  <dcterms:modified xsi:type="dcterms:W3CDTF">2018-04-19T13:39:46Z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0x0101001D12E4C403378F47A618332D9916A030</vt:lpwstr>
  </property>
</Properties>
</file>