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xr:revisionPtr revIDLastSave="0" documentId="8_{DD46DDB1-F0A3-4B0F-A3DB-DDF7219A0A52}" xr6:coauthVersionLast="31" xr6:coauthVersionMax="31" xr10:uidLastSave="{00000000-0000-0000-0000-000000000000}"/>
  <bookViews>
    <workbookView xWindow="0" yWindow="0" windowWidth="19200" windowHeight="6360" firstSheet="1" activeTab="3" xr2:uid="{00000000-000D-0000-FFFF-FFFF00000000}"/>
  </bookViews>
  <sheets>
    <sheet name="State, Local,Federal Allocation" sheetId="2" r:id="rId1"/>
    <sheet name="Blank SW Budget" sheetId="3" r:id="rId2"/>
    <sheet name="Example SW Budget" sheetId="4" r:id="rId3"/>
    <sheet name=" Current Monthly Expense" sheetId="5" r:id="rId4"/>
    <sheet name="Sheet1" sheetId="1" r:id="rId5"/>
  </sheets>
  <definedNames>
    <definedName name="_xlnm.Print_Area" localSheetId="3">' Current Monthly Expense'!$A$1:$N$90</definedName>
    <definedName name="_xlnm.Print_Area" localSheetId="1">'Blank SW Budget'!$A$1:$E$72</definedName>
    <definedName name="_xlnm.Print_Area" localSheetId="2">'Example SW Budget'!$B$2:$F$69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7" i="5" l="1"/>
  <c r="O87" i="5"/>
  <c r="L87" i="5"/>
  <c r="I87" i="5"/>
  <c r="F87" i="5"/>
  <c r="D87" i="5"/>
  <c r="R70" i="5"/>
  <c r="O70" i="5"/>
  <c r="L70" i="5"/>
  <c r="I70" i="5"/>
  <c r="F70" i="5"/>
  <c r="D70" i="5"/>
  <c r="J69" i="5"/>
  <c r="G69" i="5"/>
  <c r="R56" i="5"/>
  <c r="O56" i="5"/>
  <c r="L56" i="5"/>
  <c r="I56" i="5"/>
  <c r="F56" i="5"/>
  <c r="D56" i="5"/>
  <c r="R39" i="5"/>
  <c r="R89" i="5" s="1"/>
  <c r="O39" i="5"/>
  <c r="O89" i="5" s="1"/>
  <c r="L39" i="5"/>
  <c r="I39" i="5"/>
  <c r="I89" i="5" s="1"/>
  <c r="F39" i="5"/>
  <c r="F89" i="5" s="1"/>
  <c r="D39" i="5"/>
  <c r="F8" i="5"/>
  <c r="E7" i="5"/>
  <c r="F7" i="5" s="1"/>
  <c r="E6" i="5"/>
  <c r="F6" i="5" s="1"/>
  <c r="D6" i="5"/>
  <c r="D11" i="5" s="1"/>
  <c r="E5" i="5"/>
  <c r="F3" i="5"/>
  <c r="E69" i="4"/>
  <c r="E22" i="4"/>
  <c r="F20" i="4" s="1"/>
  <c r="F13" i="4"/>
  <c r="F9" i="4"/>
  <c r="D72" i="3"/>
  <c r="D13" i="3"/>
  <c r="E12" i="3" s="1"/>
  <c r="E11" i="3"/>
  <c r="E10" i="3"/>
  <c r="E9" i="3"/>
  <c r="E8" i="3"/>
  <c r="E7" i="3"/>
  <c r="E6" i="3"/>
  <c r="E5" i="3"/>
  <c r="E13" i="3" s="1"/>
  <c r="F32" i="2"/>
  <c r="E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H30" i="2" l="1"/>
  <c r="H17" i="2"/>
  <c r="F18" i="4"/>
  <c r="L89" i="5"/>
  <c r="H26" i="2"/>
  <c r="G32" i="2"/>
  <c r="H14" i="2" s="1"/>
  <c r="G3" i="5"/>
  <c r="G7" i="5"/>
  <c r="E11" i="5"/>
  <c r="F11" i="5" s="1"/>
  <c r="F5" i="5"/>
  <c r="G6" i="5"/>
  <c r="D89" i="5"/>
  <c r="H16" i="2"/>
  <c r="H20" i="2"/>
  <c r="H24" i="2"/>
  <c r="H28" i="2"/>
  <c r="H12" i="2"/>
  <c r="F8" i="4"/>
  <c r="F12" i="4"/>
  <c r="F17" i="4"/>
  <c r="F21" i="4"/>
  <c r="F6" i="4"/>
  <c r="F10" i="4"/>
  <c r="F14" i="4"/>
  <c r="F19" i="4"/>
  <c r="F7" i="4"/>
  <c r="F11" i="4"/>
  <c r="F16" i="4"/>
  <c r="H15" i="2" l="1"/>
  <c r="H21" i="2"/>
  <c r="H19" i="2"/>
  <c r="H18" i="2"/>
  <c r="H29" i="2"/>
  <c r="H13" i="2"/>
  <c r="H22" i="2"/>
  <c r="H23" i="2"/>
  <c r="H31" i="2"/>
  <c r="H25" i="2"/>
  <c r="H27" i="2"/>
  <c r="E83" i="5"/>
  <c r="G83" i="5" s="1"/>
  <c r="E79" i="5"/>
  <c r="G79" i="5" s="1"/>
  <c r="E75" i="5"/>
  <c r="G75" i="5" s="1"/>
  <c r="E67" i="5"/>
  <c r="G67" i="5" s="1"/>
  <c r="E62" i="5"/>
  <c r="G62" i="5" s="1"/>
  <c r="E60" i="5"/>
  <c r="G60" i="5" s="1"/>
  <c r="E58" i="5"/>
  <c r="E54" i="5"/>
  <c r="G54" i="5" s="1"/>
  <c r="E86" i="5"/>
  <c r="G86" i="5" s="1"/>
  <c r="E82" i="5"/>
  <c r="G82" i="5" s="1"/>
  <c r="E78" i="5"/>
  <c r="G78" i="5" s="1"/>
  <c r="E74" i="5"/>
  <c r="G74" i="5" s="1"/>
  <c r="E66" i="5"/>
  <c r="G66" i="5" s="1"/>
  <c r="E85" i="5"/>
  <c r="G85" i="5" s="1"/>
  <c r="E81" i="5"/>
  <c r="G81" i="5" s="1"/>
  <c r="E77" i="5"/>
  <c r="G77" i="5" s="1"/>
  <c r="E73" i="5"/>
  <c r="G73" i="5" s="1"/>
  <c r="E65" i="5"/>
  <c r="G65" i="5" s="1"/>
  <c r="E63" i="5"/>
  <c r="G63" i="5" s="1"/>
  <c r="E61" i="5"/>
  <c r="G61" i="5" s="1"/>
  <c r="E59" i="5"/>
  <c r="G59" i="5" s="1"/>
  <c r="E55" i="5"/>
  <c r="G55" i="5" s="1"/>
  <c r="E53" i="5"/>
  <c r="G53" i="5" s="1"/>
  <c r="E51" i="5"/>
  <c r="G51" i="5" s="1"/>
  <c r="E49" i="5"/>
  <c r="G49" i="5" s="1"/>
  <c r="E47" i="5"/>
  <c r="G47" i="5" s="1"/>
  <c r="E45" i="5"/>
  <c r="G45" i="5" s="1"/>
  <c r="E43" i="5"/>
  <c r="G43" i="5" s="1"/>
  <c r="E84" i="5"/>
  <c r="G84" i="5" s="1"/>
  <c r="E80" i="5"/>
  <c r="G80" i="5" s="1"/>
  <c r="E76" i="5"/>
  <c r="G76" i="5" s="1"/>
  <c r="E72" i="5"/>
  <c r="E68" i="5"/>
  <c r="G68" i="5" s="1"/>
  <c r="E52" i="5"/>
  <c r="G52" i="5" s="1"/>
  <c r="E48" i="5"/>
  <c r="G48" i="5" s="1"/>
  <c r="E44" i="5"/>
  <c r="G44" i="5" s="1"/>
  <c r="E42" i="5"/>
  <c r="G42" i="5" s="1"/>
  <c r="E38" i="5"/>
  <c r="G38" i="5" s="1"/>
  <c r="E36" i="5"/>
  <c r="G36" i="5" s="1"/>
  <c r="E34" i="5"/>
  <c r="G34" i="5" s="1"/>
  <c r="E32" i="5"/>
  <c r="G32" i="5" s="1"/>
  <c r="E30" i="5"/>
  <c r="G30" i="5" s="1"/>
  <c r="E28" i="5"/>
  <c r="G28" i="5" s="1"/>
  <c r="E26" i="5"/>
  <c r="G26" i="5" s="1"/>
  <c r="E24" i="5"/>
  <c r="G24" i="5" s="1"/>
  <c r="E22" i="5"/>
  <c r="G22" i="5" s="1"/>
  <c r="E46" i="5"/>
  <c r="G46" i="5" s="1"/>
  <c r="E35" i="5"/>
  <c r="G35" i="5" s="1"/>
  <c r="E31" i="5"/>
  <c r="G31" i="5" s="1"/>
  <c r="E27" i="5"/>
  <c r="G27" i="5" s="1"/>
  <c r="E23" i="5"/>
  <c r="G23" i="5" s="1"/>
  <c r="E21" i="5"/>
  <c r="G21" i="5" s="1"/>
  <c r="E50" i="5"/>
  <c r="G50" i="5" s="1"/>
  <c r="E37" i="5"/>
  <c r="G37" i="5" s="1"/>
  <c r="E33" i="5"/>
  <c r="G33" i="5" s="1"/>
  <c r="E25" i="5"/>
  <c r="G25" i="5" s="1"/>
  <c r="E17" i="5"/>
  <c r="G17" i="5" s="1"/>
  <c r="E64" i="5"/>
  <c r="G64" i="5" s="1"/>
  <c r="E41" i="5"/>
  <c r="E16" i="5"/>
  <c r="E29" i="5"/>
  <c r="G29" i="5" s="1"/>
  <c r="E18" i="5"/>
  <c r="G18" i="5" s="1"/>
  <c r="E20" i="5"/>
  <c r="G20" i="5" s="1"/>
  <c r="E19" i="5"/>
  <c r="G19" i="5" s="1"/>
  <c r="G5" i="5"/>
  <c r="K85" i="5"/>
  <c r="M85" i="5" s="1"/>
  <c r="K81" i="5"/>
  <c r="M81" i="5" s="1"/>
  <c r="K77" i="5"/>
  <c r="M77" i="5" s="1"/>
  <c r="K73" i="5"/>
  <c r="M73" i="5" s="1"/>
  <c r="K69" i="5"/>
  <c r="M69" i="5" s="1"/>
  <c r="K65" i="5"/>
  <c r="M65" i="5" s="1"/>
  <c r="K62" i="5"/>
  <c r="M62" i="5" s="1"/>
  <c r="K60" i="5"/>
  <c r="M60" i="5" s="1"/>
  <c r="K58" i="5"/>
  <c r="K54" i="5"/>
  <c r="M54" i="5" s="1"/>
  <c r="K84" i="5"/>
  <c r="M84" i="5" s="1"/>
  <c r="K80" i="5"/>
  <c r="M80" i="5" s="1"/>
  <c r="K76" i="5"/>
  <c r="M76" i="5" s="1"/>
  <c r="K72" i="5"/>
  <c r="K68" i="5"/>
  <c r="M68" i="5" s="1"/>
  <c r="K64" i="5"/>
  <c r="M64" i="5" s="1"/>
  <c r="K83" i="5"/>
  <c r="M83" i="5" s="1"/>
  <c r="K79" i="5"/>
  <c r="M79" i="5" s="1"/>
  <c r="K75" i="5"/>
  <c r="M75" i="5" s="1"/>
  <c r="K67" i="5"/>
  <c r="M67" i="5" s="1"/>
  <c r="K61" i="5"/>
  <c r="M61" i="5" s="1"/>
  <c r="K59" i="5"/>
  <c r="M59" i="5" s="1"/>
  <c r="K55" i="5"/>
  <c r="M55" i="5" s="1"/>
  <c r="K53" i="5"/>
  <c r="M53" i="5" s="1"/>
  <c r="K51" i="5"/>
  <c r="M51" i="5" s="1"/>
  <c r="K49" i="5"/>
  <c r="M49" i="5" s="1"/>
  <c r="K47" i="5"/>
  <c r="M47" i="5" s="1"/>
  <c r="K45" i="5"/>
  <c r="M45" i="5" s="1"/>
  <c r="K43" i="5"/>
  <c r="M43" i="5" s="1"/>
  <c r="K86" i="5"/>
  <c r="M86" i="5" s="1"/>
  <c r="K82" i="5"/>
  <c r="M82" i="5" s="1"/>
  <c r="K78" i="5"/>
  <c r="M78" i="5" s="1"/>
  <c r="K74" i="5"/>
  <c r="M74" i="5" s="1"/>
  <c r="K66" i="5"/>
  <c r="M66" i="5" s="1"/>
  <c r="K63" i="5"/>
  <c r="M63" i="5" s="1"/>
  <c r="K50" i="5"/>
  <c r="M50" i="5" s="1"/>
  <c r="K46" i="5"/>
  <c r="M46" i="5" s="1"/>
  <c r="K42" i="5"/>
  <c r="M42" i="5" s="1"/>
  <c r="K38" i="5"/>
  <c r="M38" i="5" s="1"/>
  <c r="K36" i="5"/>
  <c r="M36" i="5" s="1"/>
  <c r="K34" i="5"/>
  <c r="M34" i="5" s="1"/>
  <c r="K32" i="5"/>
  <c r="M32" i="5" s="1"/>
  <c r="K30" i="5"/>
  <c r="M30" i="5" s="1"/>
  <c r="K28" i="5"/>
  <c r="M28" i="5" s="1"/>
  <c r="K26" i="5"/>
  <c r="M26" i="5" s="1"/>
  <c r="K24" i="5"/>
  <c r="M24" i="5" s="1"/>
  <c r="K22" i="5"/>
  <c r="M22" i="5" s="1"/>
  <c r="K52" i="5"/>
  <c r="M52" i="5" s="1"/>
  <c r="K44" i="5"/>
  <c r="M44" i="5" s="1"/>
  <c r="K37" i="5"/>
  <c r="M37" i="5" s="1"/>
  <c r="K33" i="5"/>
  <c r="M33" i="5" s="1"/>
  <c r="K29" i="5"/>
  <c r="M29" i="5" s="1"/>
  <c r="K25" i="5"/>
  <c r="M25" i="5" s="1"/>
  <c r="K20" i="5"/>
  <c r="M20" i="5" s="1"/>
  <c r="K19" i="5"/>
  <c r="M19" i="5" s="1"/>
  <c r="K35" i="5"/>
  <c r="M35" i="5" s="1"/>
  <c r="K31" i="5"/>
  <c r="M31" i="5" s="1"/>
  <c r="K23" i="5"/>
  <c r="M23" i="5" s="1"/>
  <c r="K16" i="5"/>
  <c r="K21" i="5"/>
  <c r="M21" i="5" s="1"/>
  <c r="K48" i="5"/>
  <c r="M48" i="5" s="1"/>
  <c r="K27" i="5"/>
  <c r="M27" i="5" s="1"/>
  <c r="K41" i="5"/>
  <c r="K17" i="5"/>
  <c r="M17" i="5" s="1"/>
  <c r="K18" i="5"/>
  <c r="M18" i="5" s="1"/>
  <c r="G8" i="5"/>
  <c r="G4" i="5"/>
  <c r="G11" i="5"/>
  <c r="G10" i="5"/>
  <c r="G9" i="5"/>
  <c r="N84" i="5"/>
  <c r="P84" i="5" s="1"/>
  <c r="N80" i="5"/>
  <c r="P80" i="5" s="1"/>
  <c r="N76" i="5"/>
  <c r="P76" i="5" s="1"/>
  <c r="N72" i="5"/>
  <c r="N68" i="5"/>
  <c r="P68" i="5" s="1"/>
  <c r="N64" i="5"/>
  <c r="P64" i="5" s="1"/>
  <c r="N61" i="5"/>
  <c r="P61" i="5" s="1"/>
  <c r="N59" i="5"/>
  <c r="P59" i="5" s="1"/>
  <c r="N55" i="5"/>
  <c r="P55" i="5" s="1"/>
  <c r="N53" i="5"/>
  <c r="P53" i="5" s="1"/>
  <c r="N83" i="5"/>
  <c r="P83" i="5" s="1"/>
  <c r="N79" i="5"/>
  <c r="P79" i="5" s="1"/>
  <c r="N75" i="5"/>
  <c r="P75" i="5" s="1"/>
  <c r="N67" i="5"/>
  <c r="P67" i="5" s="1"/>
  <c r="N63" i="5"/>
  <c r="P63" i="5" s="1"/>
  <c r="N86" i="5"/>
  <c r="P86" i="5" s="1"/>
  <c r="N82" i="5"/>
  <c r="P82" i="5" s="1"/>
  <c r="N78" i="5"/>
  <c r="P78" i="5" s="1"/>
  <c r="N74" i="5"/>
  <c r="P74" i="5" s="1"/>
  <c r="N66" i="5"/>
  <c r="P66" i="5" s="1"/>
  <c r="N62" i="5"/>
  <c r="P62" i="5" s="1"/>
  <c r="N60" i="5"/>
  <c r="P60" i="5" s="1"/>
  <c r="N58" i="5"/>
  <c r="N54" i="5"/>
  <c r="P54" i="5" s="1"/>
  <c r="N52" i="5"/>
  <c r="P52" i="5" s="1"/>
  <c r="N50" i="5"/>
  <c r="P50" i="5" s="1"/>
  <c r="N48" i="5"/>
  <c r="P48" i="5" s="1"/>
  <c r="N46" i="5"/>
  <c r="P46" i="5" s="1"/>
  <c r="N44" i="5"/>
  <c r="P44" i="5" s="1"/>
  <c r="N42" i="5"/>
  <c r="P42" i="5" s="1"/>
  <c r="N85" i="5"/>
  <c r="P85" i="5" s="1"/>
  <c r="N81" i="5"/>
  <c r="P81" i="5" s="1"/>
  <c r="N77" i="5"/>
  <c r="P77" i="5" s="1"/>
  <c r="N73" i="5"/>
  <c r="P73" i="5" s="1"/>
  <c r="N69" i="5"/>
  <c r="P69" i="5" s="1"/>
  <c r="N49" i="5"/>
  <c r="P49" i="5" s="1"/>
  <c r="N45" i="5"/>
  <c r="P45" i="5" s="1"/>
  <c r="N65" i="5"/>
  <c r="P65" i="5" s="1"/>
  <c r="N41" i="5"/>
  <c r="N37" i="5"/>
  <c r="P37" i="5" s="1"/>
  <c r="N35" i="5"/>
  <c r="P35" i="5" s="1"/>
  <c r="N33" i="5"/>
  <c r="P33" i="5" s="1"/>
  <c r="N31" i="5"/>
  <c r="P31" i="5" s="1"/>
  <c r="N29" i="5"/>
  <c r="P29" i="5" s="1"/>
  <c r="N27" i="5"/>
  <c r="P27" i="5" s="1"/>
  <c r="N25" i="5"/>
  <c r="P25" i="5" s="1"/>
  <c r="N23" i="5"/>
  <c r="P23" i="5" s="1"/>
  <c r="N47" i="5"/>
  <c r="P47" i="5" s="1"/>
  <c r="N36" i="5"/>
  <c r="P36" i="5" s="1"/>
  <c r="N32" i="5"/>
  <c r="P32" i="5" s="1"/>
  <c r="N28" i="5"/>
  <c r="P28" i="5" s="1"/>
  <c r="N24" i="5"/>
  <c r="P24" i="5" s="1"/>
  <c r="N43" i="5"/>
  <c r="P43" i="5" s="1"/>
  <c r="N38" i="5"/>
  <c r="P38" i="5" s="1"/>
  <c r="N26" i="5"/>
  <c r="P26" i="5" s="1"/>
  <c r="N19" i="5"/>
  <c r="P19" i="5" s="1"/>
  <c r="N18" i="5"/>
  <c r="P18" i="5" s="1"/>
  <c r="N17" i="5"/>
  <c r="P17" i="5" s="1"/>
  <c r="N16" i="5"/>
  <c r="N51" i="5"/>
  <c r="P51" i="5" s="1"/>
  <c r="N34" i="5"/>
  <c r="P34" i="5" s="1"/>
  <c r="N30" i="5"/>
  <c r="P30" i="5" s="1"/>
  <c r="N22" i="5"/>
  <c r="P22" i="5" s="1"/>
  <c r="N21" i="5"/>
  <c r="P21" i="5" s="1"/>
  <c r="N20" i="5"/>
  <c r="P20" i="5" s="1"/>
  <c r="H32" i="2"/>
  <c r="F22" i="4"/>
  <c r="K70" i="5" l="1"/>
  <c r="M58" i="5"/>
  <c r="M70" i="5" s="1"/>
  <c r="P72" i="5"/>
  <c r="P87" i="5" s="1"/>
  <c r="N87" i="5"/>
  <c r="Q83" i="5"/>
  <c r="S83" i="5" s="1"/>
  <c r="Q79" i="5"/>
  <c r="S79" i="5" s="1"/>
  <c r="Q75" i="5"/>
  <c r="S75" i="5" s="1"/>
  <c r="Q67" i="5"/>
  <c r="S67" i="5" s="1"/>
  <c r="Q63" i="5"/>
  <c r="S63" i="5" s="1"/>
  <c r="Q62" i="5"/>
  <c r="S62" i="5" s="1"/>
  <c r="Q60" i="5"/>
  <c r="S60" i="5" s="1"/>
  <c r="Q58" i="5"/>
  <c r="Q54" i="5"/>
  <c r="S54" i="5" s="1"/>
  <c r="Q86" i="5"/>
  <c r="S86" i="5" s="1"/>
  <c r="Q82" i="5"/>
  <c r="S82" i="5" s="1"/>
  <c r="Q78" i="5"/>
  <c r="S78" i="5" s="1"/>
  <c r="Q74" i="5"/>
  <c r="S74" i="5" s="1"/>
  <c r="Q66" i="5"/>
  <c r="S66" i="5" s="1"/>
  <c r="Q85" i="5"/>
  <c r="S85" i="5" s="1"/>
  <c r="Q81" i="5"/>
  <c r="S81" i="5" s="1"/>
  <c r="Q77" i="5"/>
  <c r="S77" i="5" s="1"/>
  <c r="Q73" i="5"/>
  <c r="S73" i="5" s="1"/>
  <c r="Q69" i="5"/>
  <c r="S69" i="5" s="1"/>
  <c r="Q65" i="5"/>
  <c r="S65" i="5" s="1"/>
  <c r="Q61" i="5"/>
  <c r="S61" i="5" s="1"/>
  <c r="Q59" i="5"/>
  <c r="S59" i="5" s="1"/>
  <c r="Q55" i="5"/>
  <c r="S55" i="5" s="1"/>
  <c r="Q53" i="5"/>
  <c r="S53" i="5" s="1"/>
  <c r="Q51" i="5"/>
  <c r="S51" i="5" s="1"/>
  <c r="Q49" i="5"/>
  <c r="S49" i="5" s="1"/>
  <c r="Q47" i="5"/>
  <c r="S47" i="5" s="1"/>
  <c r="Q45" i="5"/>
  <c r="S45" i="5" s="1"/>
  <c r="Q43" i="5"/>
  <c r="S43" i="5" s="1"/>
  <c r="Q84" i="5"/>
  <c r="S84" i="5" s="1"/>
  <c r="Q80" i="5"/>
  <c r="S80" i="5" s="1"/>
  <c r="Q76" i="5"/>
  <c r="S76" i="5" s="1"/>
  <c r="Q72" i="5"/>
  <c r="Q68" i="5"/>
  <c r="S68" i="5" s="1"/>
  <c r="Q52" i="5"/>
  <c r="S52" i="5" s="1"/>
  <c r="Q48" i="5"/>
  <c r="S48" i="5" s="1"/>
  <c r="Q44" i="5"/>
  <c r="S44" i="5" s="1"/>
  <c r="Q38" i="5"/>
  <c r="S38" i="5" s="1"/>
  <c r="Q36" i="5"/>
  <c r="S36" i="5" s="1"/>
  <c r="Q34" i="5"/>
  <c r="S34" i="5" s="1"/>
  <c r="Q32" i="5"/>
  <c r="S32" i="5" s="1"/>
  <c r="Q30" i="5"/>
  <c r="S30" i="5" s="1"/>
  <c r="Q28" i="5"/>
  <c r="S28" i="5" s="1"/>
  <c r="Q26" i="5"/>
  <c r="S26" i="5" s="1"/>
  <c r="Q24" i="5"/>
  <c r="S24" i="5" s="1"/>
  <c r="Q22" i="5"/>
  <c r="S22" i="5" s="1"/>
  <c r="Q64" i="5"/>
  <c r="S64" i="5" s="1"/>
  <c r="Q50" i="5"/>
  <c r="S50" i="5" s="1"/>
  <c r="Q42" i="5"/>
  <c r="S42" i="5" s="1"/>
  <c r="Q35" i="5"/>
  <c r="S35" i="5" s="1"/>
  <c r="Q31" i="5"/>
  <c r="S31" i="5" s="1"/>
  <c r="Q27" i="5"/>
  <c r="S27" i="5" s="1"/>
  <c r="Q23" i="5"/>
  <c r="S23" i="5" s="1"/>
  <c r="Q18" i="5"/>
  <c r="S18" i="5" s="1"/>
  <c r="Q17" i="5"/>
  <c r="S17" i="5" s="1"/>
  <c r="Q46" i="5"/>
  <c r="S46" i="5" s="1"/>
  <c r="Q33" i="5"/>
  <c r="S33" i="5" s="1"/>
  <c r="Q29" i="5"/>
  <c r="S29" i="5" s="1"/>
  <c r="Q21" i="5"/>
  <c r="S21" i="5" s="1"/>
  <c r="Q41" i="5"/>
  <c r="Q20" i="5"/>
  <c r="S20" i="5" s="1"/>
  <c r="Q19" i="5"/>
  <c r="S19" i="5" s="1"/>
  <c r="Q37" i="5"/>
  <c r="S37" i="5" s="1"/>
  <c r="Q25" i="5"/>
  <c r="S25" i="5" s="1"/>
  <c r="Q16" i="5"/>
  <c r="H86" i="5"/>
  <c r="J86" i="5" s="1"/>
  <c r="H82" i="5"/>
  <c r="J82" i="5" s="1"/>
  <c r="H78" i="5"/>
  <c r="J78" i="5" s="1"/>
  <c r="H74" i="5"/>
  <c r="J74" i="5" s="1"/>
  <c r="H66" i="5"/>
  <c r="J66" i="5" s="1"/>
  <c r="H63" i="5"/>
  <c r="J63" i="5" s="1"/>
  <c r="H61" i="5"/>
  <c r="J61" i="5" s="1"/>
  <c r="H59" i="5"/>
  <c r="J59" i="5" s="1"/>
  <c r="H55" i="5"/>
  <c r="J55" i="5" s="1"/>
  <c r="H85" i="5"/>
  <c r="J85" i="5" s="1"/>
  <c r="H81" i="5"/>
  <c r="J81" i="5" s="1"/>
  <c r="H77" i="5"/>
  <c r="J77" i="5" s="1"/>
  <c r="H73" i="5"/>
  <c r="J73" i="5" s="1"/>
  <c r="H65" i="5"/>
  <c r="J65" i="5" s="1"/>
  <c r="H84" i="5"/>
  <c r="J84" i="5" s="1"/>
  <c r="H80" i="5"/>
  <c r="J80" i="5" s="1"/>
  <c r="H76" i="5"/>
  <c r="J76" i="5" s="1"/>
  <c r="H72" i="5"/>
  <c r="H68" i="5"/>
  <c r="J68" i="5" s="1"/>
  <c r="H64" i="5"/>
  <c r="J64" i="5" s="1"/>
  <c r="H62" i="5"/>
  <c r="J62" i="5" s="1"/>
  <c r="H60" i="5"/>
  <c r="J60" i="5" s="1"/>
  <c r="H58" i="5"/>
  <c r="H54" i="5"/>
  <c r="J54" i="5" s="1"/>
  <c r="H52" i="5"/>
  <c r="J52" i="5" s="1"/>
  <c r="H50" i="5"/>
  <c r="J50" i="5" s="1"/>
  <c r="H48" i="5"/>
  <c r="J48" i="5" s="1"/>
  <c r="H46" i="5"/>
  <c r="J46" i="5" s="1"/>
  <c r="H44" i="5"/>
  <c r="J44" i="5" s="1"/>
  <c r="H83" i="5"/>
  <c r="J83" i="5" s="1"/>
  <c r="H79" i="5"/>
  <c r="J79" i="5" s="1"/>
  <c r="H75" i="5"/>
  <c r="J75" i="5" s="1"/>
  <c r="H51" i="5"/>
  <c r="J51" i="5" s="1"/>
  <c r="H47" i="5"/>
  <c r="J47" i="5" s="1"/>
  <c r="H43" i="5"/>
  <c r="J43" i="5" s="1"/>
  <c r="H41" i="5"/>
  <c r="H37" i="5"/>
  <c r="J37" i="5" s="1"/>
  <c r="H35" i="5"/>
  <c r="J35" i="5" s="1"/>
  <c r="H33" i="5"/>
  <c r="J33" i="5" s="1"/>
  <c r="H31" i="5"/>
  <c r="J31" i="5" s="1"/>
  <c r="H29" i="5"/>
  <c r="J29" i="5" s="1"/>
  <c r="H27" i="5"/>
  <c r="J27" i="5" s="1"/>
  <c r="H25" i="5"/>
  <c r="J25" i="5" s="1"/>
  <c r="H23" i="5"/>
  <c r="J23" i="5" s="1"/>
  <c r="H49" i="5"/>
  <c r="J49" i="5" s="1"/>
  <c r="H38" i="5"/>
  <c r="J38" i="5" s="1"/>
  <c r="H34" i="5"/>
  <c r="J34" i="5" s="1"/>
  <c r="H30" i="5"/>
  <c r="J30" i="5" s="1"/>
  <c r="H26" i="5"/>
  <c r="J26" i="5" s="1"/>
  <c r="H22" i="5"/>
  <c r="J22" i="5" s="1"/>
  <c r="H17" i="5"/>
  <c r="J17" i="5" s="1"/>
  <c r="H16" i="5"/>
  <c r="H28" i="5"/>
  <c r="J28" i="5" s="1"/>
  <c r="H67" i="5"/>
  <c r="J67" i="5" s="1"/>
  <c r="H42" i="5"/>
  <c r="J42" i="5" s="1"/>
  <c r="H19" i="5"/>
  <c r="J19" i="5" s="1"/>
  <c r="H18" i="5"/>
  <c r="J18" i="5" s="1"/>
  <c r="H53" i="5"/>
  <c r="J53" i="5" s="1"/>
  <c r="H45" i="5"/>
  <c r="J45" i="5" s="1"/>
  <c r="H36" i="5"/>
  <c r="J36" i="5" s="1"/>
  <c r="H32" i="5"/>
  <c r="J32" i="5" s="1"/>
  <c r="H24" i="5"/>
  <c r="J24" i="5" s="1"/>
  <c r="H21" i="5"/>
  <c r="J21" i="5" s="1"/>
  <c r="H20" i="5"/>
  <c r="J20" i="5" s="1"/>
  <c r="N39" i="5"/>
  <c r="P16" i="5"/>
  <c r="P39" i="5" s="1"/>
  <c r="N56" i="5"/>
  <c r="P41" i="5"/>
  <c r="P56" i="5" s="1"/>
  <c r="P58" i="5"/>
  <c r="P70" i="5" s="1"/>
  <c r="N70" i="5"/>
  <c r="K56" i="5"/>
  <c r="M41" i="5"/>
  <c r="M56" i="5" s="1"/>
  <c r="K39" i="5"/>
  <c r="M16" i="5"/>
  <c r="M39" i="5" s="1"/>
  <c r="G16" i="5"/>
  <c r="G39" i="5" s="1"/>
  <c r="E39" i="5"/>
  <c r="E87" i="5"/>
  <c r="G72" i="5"/>
  <c r="G87" i="5" s="1"/>
  <c r="K87" i="5"/>
  <c r="M72" i="5"/>
  <c r="M87" i="5" s="1"/>
  <c r="E56" i="5"/>
  <c r="G41" i="5"/>
  <c r="G56" i="5" s="1"/>
  <c r="E70" i="5"/>
  <c r="G58" i="5"/>
  <c r="G70" i="5" s="1"/>
  <c r="E89" i="5" l="1"/>
  <c r="G89" i="5"/>
  <c r="M89" i="5"/>
  <c r="P89" i="5"/>
  <c r="H39" i="5"/>
  <c r="J16" i="5"/>
  <c r="J39" i="5" s="1"/>
  <c r="H56" i="5"/>
  <c r="J41" i="5"/>
  <c r="J56" i="5" s="1"/>
  <c r="S41" i="5"/>
  <c r="S56" i="5" s="1"/>
  <c r="Q56" i="5"/>
  <c r="Q70" i="5"/>
  <c r="S58" i="5"/>
  <c r="S70" i="5" s="1"/>
  <c r="K89" i="5"/>
  <c r="N89" i="5"/>
  <c r="J58" i="5"/>
  <c r="J70" i="5" s="1"/>
  <c r="H70" i="5"/>
  <c r="J72" i="5"/>
  <c r="J87" i="5" s="1"/>
  <c r="H87" i="5"/>
  <c r="S16" i="5"/>
  <c r="S39" i="5" s="1"/>
  <c r="Q39" i="5"/>
  <c r="Q87" i="5"/>
  <c r="S72" i="5"/>
  <c r="S87" i="5" s="1"/>
  <c r="S89" i="5" l="1"/>
  <c r="J89" i="5"/>
  <c r="H89" i="5"/>
  <c r="Q89" i="5"/>
</calcChain>
</file>

<file path=xl/sharedStrings.xml><?xml version="1.0" encoding="utf-8"?>
<sst xmlns="http://schemas.openxmlformats.org/spreadsheetml/2006/main" count="300" uniqueCount="161">
  <si>
    <t>SCHOOLWIDE STATE, LOCAL, AND FEDERAL ALLOCATION PLAN</t>
  </si>
  <si>
    <t>FY 2017</t>
  </si>
  <si>
    <t>System:</t>
  </si>
  <si>
    <t>Title I Director:</t>
  </si>
  <si>
    <t>School:</t>
  </si>
  <si>
    <t>Superintendent:</t>
  </si>
  <si>
    <t>Date:</t>
  </si>
  <si>
    <t>Schoolwide Plan Manager:</t>
  </si>
  <si>
    <t>Amendment #:</t>
  </si>
  <si>
    <t>Grade Levels Served:</t>
  </si>
  <si>
    <t>Amendment Date:</t>
  </si>
  <si>
    <t>Number of Students in Grade Span:</t>
  </si>
  <si>
    <t>Fund</t>
  </si>
  <si>
    <t>Funding Category</t>
  </si>
  <si>
    <t>Program Category</t>
  </si>
  <si>
    <t>Program Description</t>
  </si>
  <si>
    <t>Amount Consolidated</t>
  </si>
  <si>
    <t>Amended Amount</t>
  </si>
  <si>
    <t>Total Amended Amount Consolidated</t>
  </si>
  <si>
    <t>Percentage of Total</t>
  </si>
  <si>
    <t>State QBE Funding and Local Tax Revenue Allocation</t>
  </si>
  <si>
    <t>Kindergarten</t>
  </si>
  <si>
    <t>Primary Grades 1 -3</t>
  </si>
  <si>
    <t>High School 9-12</t>
  </si>
  <si>
    <t>Upper Elementary Grades 4-5</t>
  </si>
  <si>
    <t>Kindergarten Early Intervention</t>
  </si>
  <si>
    <t>Primary Grades 1 -3 EIP</t>
  </si>
  <si>
    <t>Middle School Program 6-8</t>
  </si>
  <si>
    <t>Primary Grades 4-5 EIP</t>
  </si>
  <si>
    <t>20 Days Additional Instruction</t>
  </si>
  <si>
    <t>Secondary General Labroratory</t>
  </si>
  <si>
    <t>Staff Development</t>
  </si>
  <si>
    <t>Principal Staff and Professional Development</t>
  </si>
  <si>
    <t>Media Centers</t>
  </si>
  <si>
    <t>ESOL</t>
  </si>
  <si>
    <t>Indirect Cost - School Admin</t>
  </si>
  <si>
    <t>Title I, Part A</t>
  </si>
  <si>
    <t>Regular Title I</t>
  </si>
  <si>
    <t>Title II, Part A</t>
  </si>
  <si>
    <t>Title II-A, Improving Instructional Quality</t>
  </si>
  <si>
    <t>Title II-D, Ed Tech Competitive Math Grant</t>
  </si>
  <si>
    <t>Title II, Part B:  Mathematics and Science Partnerships</t>
  </si>
  <si>
    <t>Title III</t>
  </si>
  <si>
    <t>Limited English Proficient</t>
  </si>
  <si>
    <t>Total School Allocation</t>
  </si>
  <si>
    <t>SCHOOL NAME</t>
  </si>
  <si>
    <t>School Code</t>
  </si>
  <si>
    <t>GENERAL FUND STATE AND LOCAL ALLOCATION TO SCHOOLS</t>
  </si>
  <si>
    <t>BUDGET AS AMENDED</t>
  </si>
  <si>
    <t>PERCENTAGE OF TOTAL FUNDS</t>
  </si>
  <si>
    <t>State/Local Fund Sources</t>
  </si>
  <si>
    <t>FEDERAL ALLOCATIONS TO SCHOOLS</t>
  </si>
  <si>
    <t>Title II, Part D</t>
  </si>
  <si>
    <t>Title III, Part A</t>
  </si>
  <si>
    <t>Title IV, Part A</t>
  </si>
  <si>
    <t>Title V, Innovative</t>
  </si>
  <si>
    <t>Total State, Local, Federal Funds Allocations - Site Level</t>
  </si>
  <si>
    <t>Budgeted Expenditures in Support of Schoolwide Plan</t>
  </si>
  <si>
    <t>Expenditures</t>
  </si>
  <si>
    <t>INSTRUCTION - Function 1000</t>
  </si>
  <si>
    <t>Salaries - Teachers</t>
  </si>
  <si>
    <t>Salaries - Substitutes, for Certified Staff</t>
  </si>
  <si>
    <t>Salaries - Substitutes, for Non Certified Staff</t>
  </si>
  <si>
    <t>Salaries - Aides/Parapros</t>
  </si>
  <si>
    <t>Salaries - Technology Specialist</t>
  </si>
  <si>
    <t>Salaries - Elementary Counselors</t>
  </si>
  <si>
    <t>Benefits</t>
  </si>
  <si>
    <t>Contracted Services</t>
  </si>
  <si>
    <t>Repair and Maintenance</t>
  </si>
  <si>
    <t>Tuition to Private Sources</t>
  </si>
  <si>
    <t>Supplies</t>
  </si>
  <si>
    <t>Equipment under $5000</t>
  </si>
  <si>
    <t>Computers under $5000</t>
  </si>
  <si>
    <t>Books and Periodicals</t>
  </si>
  <si>
    <t>Equipment</t>
  </si>
  <si>
    <t>STUDENT SERVICES -           Function 2100</t>
  </si>
  <si>
    <t>Aides, Paraprofessionals</t>
  </si>
  <si>
    <t>Elementary Counselor</t>
  </si>
  <si>
    <t>Seondary Counselor</t>
  </si>
  <si>
    <t>IMPROVEMENT OF INSTRUCTION SERVICES - Function 2210</t>
  </si>
  <si>
    <t>Salaries - Stipends</t>
  </si>
  <si>
    <t>Salaries - Clerical</t>
  </si>
  <si>
    <t>Group Benefits</t>
  </si>
  <si>
    <t>Travel of Employees</t>
  </si>
  <si>
    <t>Dues and Fees</t>
  </si>
  <si>
    <t>IMPROVEMENT OF INSTRUCTION SERVICES - Function 2213</t>
  </si>
  <si>
    <t>Social Security</t>
  </si>
  <si>
    <t>STUDENT TRANSPORTATION - Function 2700</t>
  </si>
  <si>
    <t>Bus Drivers</t>
  </si>
  <si>
    <t>Repair, Maintenance Services</t>
  </si>
  <si>
    <t>Other Purchased Services (Van Rentals, etc.)</t>
  </si>
  <si>
    <t>Energy</t>
  </si>
  <si>
    <t>EDUCATIONAL MEDIA SERVICES - Function 2220</t>
  </si>
  <si>
    <t>Librarian/Media Specialist</t>
  </si>
  <si>
    <t>TOTAL EXPENDITURES</t>
  </si>
  <si>
    <t>Schoolwide Consolidation Budget Template</t>
  </si>
  <si>
    <t>Primary Grades 1-3</t>
  </si>
  <si>
    <t>Media</t>
  </si>
  <si>
    <t>Staff Professional Development</t>
  </si>
  <si>
    <t>Principal Professional Development</t>
  </si>
  <si>
    <t>20 Additional Days Instruction</t>
  </si>
  <si>
    <t>Indirect Cost - School Administration</t>
  </si>
  <si>
    <t>Budgeted Expenditures in Support of Plan</t>
  </si>
  <si>
    <t>Group Health</t>
  </si>
  <si>
    <t>Teacher Retirement</t>
  </si>
  <si>
    <t>Other Benefits</t>
  </si>
  <si>
    <t>IMPROVEMENT OF INSTRUCTION - Function 2210</t>
  </si>
  <si>
    <t>Salaries - Bus Drivers</t>
  </si>
  <si>
    <t>OTHER SUPPORT SERVICES - Function 2100</t>
  </si>
  <si>
    <t>Salaries</t>
  </si>
  <si>
    <t xml:space="preserve">Expenditures as of </t>
  </si>
  <si>
    <t>Amendments</t>
  </si>
  <si>
    <t>Total</t>
  </si>
  <si>
    <t>TOTAL STATE AND LOCAL ALLOCATION</t>
  </si>
  <si>
    <t>Title III Immigrant</t>
  </si>
  <si>
    <t>Actual YTD Expenditures in Support of Schoolwide Plan</t>
  </si>
  <si>
    <t>State/Local  YTD Allocation</t>
  </si>
  <si>
    <t>Less Prior Month's Expenditures Allocated To State/Local</t>
  </si>
  <si>
    <t>Total Current Month Allocation to State/Local</t>
  </si>
  <si>
    <t>Title I YTD Allocation</t>
  </si>
  <si>
    <t>Less Prior Month's Expenditures Allocated to Title I</t>
  </si>
  <si>
    <t>Total Current Month Allocation to Title I</t>
  </si>
  <si>
    <t>Title II YTD Allocation</t>
  </si>
  <si>
    <t>Less Prior Month's Expenditures Allocated to Title II</t>
  </si>
  <si>
    <t>Total Current Month Allocation to Title II</t>
  </si>
  <si>
    <t>Title III YTD Allocation</t>
  </si>
  <si>
    <t>Less Prior Month's Expenditures Allocated to Title III</t>
  </si>
  <si>
    <t>Total Current Month Allocation to Title III</t>
  </si>
  <si>
    <t>Title III, Part A YTD Allocation</t>
  </si>
  <si>
    <t>Less Prior Month's Expenditures Allocated to Title III, Part A</t>
  </si>
  <si>
    <t>Total Current Month Allocation to Title III, Part A</t>
  </si>
  <si>
    <t>Teachers</t>
  </si>
  <si>
    <t>Substitutes</t>
  </si>
  <si>
    <t>Art, Music, PE</t>
  </si>
  <si>
    <t>Technology Specialist</t>
  </si>
  <si>
    <t>Secondary Counselor</t>
  </si>
  <si>
    <t>State Health</t>
  </si>
  <si>
    <t>FICA</t>
  </si>
  <si>
    <t>TRS</t>
  </si>
  <si>
    <t>Workmen Comp</t>
  </si>
  <si>
    <t>Repair &amp; Maintenance</t>
  </si>
  <si>
    <t>Communications - Web Based Software</t>
  </si>
  <si>
    <t xml:space="preserve">Travel  </t>
  </si>
  <si>
    <t>Other Purchased Services</t>
  </si>
  <si>
    <t>Supplies - Technology Related</t>
  </si>
  <si>
    <t>Computer Software</t>
  </si>
  <si>
    <t>Books</t>
  </si>
  <si>
    <t>Pupil Services - Function 2100</t>
  </si>
  <si>
    <t>School Nurse</t>
  </si>
  <si>
    <t>Family Service Coordinator</t>
  </si>
  <si>
    <t>Communications</t>
  </si>
  <si>
    <t>Improvement of Instructional Services - Function 2210</t>
  </si>
  <si>
    <t xml:space="preserve"> </t>
  </si>
  <si>
    <t>Stipends</t>
  </si>
  <si>
    <t>Other Admin</t>
  </si>
  <si>
    <t>Media Services - 2220</t>
  </si>
  <si>
    <t>Worker Comp</t>
  </si>
  <si>
    <t>Contract Services</t>
  </si>
  <si>
    <t>Communictions</t>
  </si>
  <si>
    <t>Travel</t>
  </si>
  <si>
    <t>Books &amp; Periodicals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</si>
</sst>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  <font>
      <b/>
      <sz val="12"/>
      <name val="Franklin Gothic Book"/>
      <family val="2"/>
    </font>
    <font>
      <b/>
      <sz val="10"/>
      <color theme="1"/>
      <name val="Franklin Gothic Book"/>
      <family val="2"/>
    </font>
    <font>
      <sz val="12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sz val="8"/>
      <color theme="1"/>
      <name val="Franklin Gothic Book"/>
      <family val="2"/>
    </font>
    <font>
      <b/>
      <sz val="8"/>
      <color theme="1"/>
      <name val="Franklin Gothic Book"/>
      <family val="2"/>
    </font>
    <font>
      <sz val="10"/>
      <name val="Arial"/>
      <family val="2"/>
    </font>
    <font>
      <b/>
      <sz val="11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8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6" xfId="0" applyBorder="1"/>
    <xf numFmtId="4" fontId="0" fillId="0" borderId="6" xfId="0" applyNumberFormat="1" applyBorder="1"/>
    <xf numFmtId="10" fontId="0" fillId="0" borderId="7" xfId="0" applyNumberFormat="1" applyBorder="1"/>
    <xf numFmtId="0" fontId="0" fillId="0" borderId="8" xfId="0" applyBorder="1"/>
    <xf numFmtId="0" fontId="0" fillId="0" borderId="3" xfId="0" applyBorder="1"/>
    <xf numFmtId="4" fontId="0" fillId="0" borderId="3" xfId="0" applyNumberFormat="1" applyBorder="1"/>
    <xf numFmtId="1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4" fontId="0" fillId="0" borderId="4" xfId="0" applyNumberFormat="1" applyBorder="1"/>
    <xf numFmtId="10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" fontId="0" fillId="0" borderId="16" xfId="0" applyNumberFormat="1" applyBorder="1"/>
    <xf numFmtId="10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1" xfId="2" applyFont="1" applyBorder="1"/>
    <xf numFmtId="0" fontId="4" fillId="0" borderId="22" xfId="2" applyFont="1" applyBorder="1"/>
    <xf numFmtId="43" fontId="5" fillId="0" borderId="23" xfId="3" applyFont="1" applyBorder="1" applyAlignment="1">
      <alignment horizontal="center" wrapText="1"/>
    </xf>
    <xf numFmtId="0" fontId="4" fillId="0" borderId="0" xfId="2" applyFont="1"/>
    <xf numFmtId="0" fontId="4" fillId="0" borderId="24" xfId="2" applyNumberFormat="1" applyFont="1" applyBorder="1"/>
    <xf numFmtId="0" fontId="4" fillId="0" borderId="0" xfId="2" applyNumberFormat="1" applyFont="1" applyBorder="1"/>
    <xf numFmtId="0" fontId="6" fillId="0" borderId="25" xfId="3" applyNumberFormat="1" applyFont="1" applyBorder="1" applyAlignment="1">
      <alignment horizontal="center" wrapText="1"/>
    </xf>
    <xf numFmtId="0" fontId="6" fillId="0" borderId="0" xfId="3" applyNumberFormat="1" applyFont="1" applyAlignment="1">
      <alignment horizontal="center" wrapText="1"/>
    </xf>
    <xf numFmtId="0" fontId="7" fillId="0" borderId="26" xfId="2" applyNumberFormat="1" applyFont="1" applyBorder="1"/>
    <xf numFmtId="0" fontId="4" fillId="0" borderId="27" xfId="2" applyNumberFormat="1" applyFont="1" applyBorder="1"/>
    <xf numFmtId="0" fontId="4" fillId="0" borderId="28" xfId="2" applyNumberFormat="1" applyFont="1" applyBorder="1"/>
    <xf numFmtId="0" fontId="8" fillId="0" borderId="29" xfId="3" applyNumberFormat="1" applyFont="1" applyBorder="1" applyAlignment="1">
      <alignment horizontal="center" wrapText="1"/>
    </xf>
    <xf numFmtId="43" fontId="5" fillId="0" borderId="29" xfId="3" applyFont="1" applyBorder="1" applyAlignment="1">
      <alignment horizontal="center" wrapText="1"/>
    </xf>
    <xf numFmtId="0" fontId="9" fillId="0" borderId="24" xfId="2" applyNumberFormat="1" applyFont="1" applyBorder="1"/>
    <xf numFmtId="0" fontId="9" fillId="0" borderId="0" xfId="2" applyNumberFormat="1" applyFont="1" applyBorder="1"/>
    <xf numFmtId="0" fontId="6" fillId="0" borderId="3" xfId="3" applyNumberFormat="1" applyFont="1" applyBorder="1" applyAlignment="1">
      <alignment horizontal="center" wrapText="1"/>
    </xf>
    <xf numFmtId="0" fontId="7" fillId="0" borderId="24" xfId="2" applyFont="1" applyBorder="1"/>
    <xf numFmtId="0" fontId="4" fillId="0" borderId="0" xfId="2" applyFont="1" applyBorder="1"/>
    <xf numFmtId="43" fontId="9" fillId="0" borderId="0" xfId="3" applyFont="1" applyBorder="1" applyAlignment="1">
      <alignment horizontal="center" wrapText="1"/>
    </xf>
    <xf numFmtId="43" fontId="9" fillId="0" borderId="3" xfId="3" applyFont="1" applyBorder="1" applyAlignment="1">
      <alignment horizontal="center" wrapText="1"/>
    </xf>
    <xf numFmtId="0" fontId="9" fillId="0" borderId="24" xfId="2" applyFont="1" applyBorder="1"/>
    <xf numFmtId="0" fontId="9" fillId="0" borderId="0" xfId="2" applyFont="1" applyBorder="1"/>
    <xf numFmtId="0" fontId="7" fillId="0" borderId="1" xfId="2" applyFont="1" applyBorder="1"/>
    <xf numFmtId="0" fontId="4" fillId="0" borderId="1" xfId="2" applyFont="1" applyBorder="1"/>
    <xf numFmtId="10" fontId="9" fillId="0" borderId="3" xfId="3" applyNumberFormat="1" applyFont="1" applyBorder="1" applyAlignment="1">
      <alignment horizontal="center" wrapText="1"/>
    </xf>
    <xf numFmtId="0" fontId="9" fillId="0" borderId="22" xfId="2" applyFont="1" applyBorder="1"/>
    <xf numFmtId="43" fontId="9" fillId="0" borderId="23" xfId="3" applyFont="1" applyBorder="1" applyAlignment="1">
      <alignment horizontal="center" wrapText="1"/>
    </xf>
    <xf numFmtId="0" fontId="7" fillId="0" borderId="30" xfId="2" applyFont="1" applyBorder="1"/>
    <xf numFmtId="43" fontId="7" fillId="0" borderId="25" xfId="3" applyFont="1" applyBorder="1" applyAlignment="1">
      <alignment horizontal="center" wrapText="1"/>
    </xf>
    <xf numFmtId="0" fontId="9" fillId="0" borderId="0" xfId="2" applyFont="1" applyBorder="1" applyAlignment="1">
      <alignment horizontal="center"/>
    </xf>
    <xf numFmtId="0" fontId="10" fillId="0" borderId="0" xfId="2" applyFont="1" applyBorder="1"/>
    <xf numFmtId="0" fontId="11" fillId="0" borderId="22" xfId="2" applyFont="1" applyBorder="1"/>
    <xf numFmtId="43" fontId="11" fillId="0" borderId="3" xfId="3" applyFont="1" applyBorder="1" applyAlignment="1">
      <alignment horizontal="center" wrapText="1"/>
    </xf>
    <xf numFmtId="0" fontId="11" fillId="0" borderId="24" xfId="2" applyFont="1" applyBorder="1" applyAlignment="1">
      <alignment wrapText="1"/>
    </xf>
    <xf numFmtId="0" fontId="11" fillId="0" borderId="0" xfId="2" applyFont="1" applyBorder="1"/>
    <xf numFmtId="43" fontId="9" fillId="0" borderId="0" xfId="3" applyFont="1" applyBorder="1"/>
    <xf numFmtId="0" fontId="11" fillId="0" borderId="21" xfId="2" applyFont="1" applyBorder="1"/>
    <xf numFmtId="43" fontId="11" fillId="0" borderId="23" xfId="3" applyFont="1" applyBorder="1" applyAlignment="1">
      <alignment horizontal="center" wrapText="1"/>
    </xf>
    <xf numFmtId="0" fontId="11" fillId="0" borderId="30" xfId="2" applyFont="1" applyBorder="1"/>
    <xf numFmtId="0" fontId="11" fillId="0" borderId="1" xfId="2" applyFont="1" applyBorder="1"/>
    <xf numFmtId="0" fontId="10" fillId="0" borderId="1" xfId="2" applyFont="1" applyBorder="1"/>
    <xf numFmtId="43" fontId="11" fillId="0" borderId="31" xfId="3" applyFont="1" applyBorder="1" applyAlignment="1">
      <alignment horizontal="center" wrapText="1"/>
    </xf>
    <xf numFmtId="0" fontId="11" fillId="0" borderId="0" xfId="2" applyFont="1"/>
    <xf numFmtId="0" fontId="12" fillId="0" borderId="0" xfId="2" applyFont="1"/>
    <xf numFmtId="0" fontId="12" fillId="0" borderId="21" xfId="2" applyFont="1" applyBorder="1"/>
    <xf numFmtId="0" fontId="12" fillId="0" borderId="22" xfId="2" applyFont="1" applyBorder="1"/>
    <xf numFmtId="43" fontId="13" fillId="0" borderId="23" xfId="3" applyFont="1" applyBorder="1" applyAlignment="1">
      <alignment horizontal="center" wrapText="1"/>
    </xf>
    <xf numFmtId="0" fontId="12" fillId="0" borderId="24" xfId="2" applyNumberFormat="1" applyFont="1" applyBorder="1"/>
    <xf numFmtId="0" fontId="12" fillId="0" borderId="0" xfId="2" applyNumberFormat="1" applyFont="1" applyBorder="1"/>
    <xf numFmtId="0" fontId="14" fillId="0" borderId="25" xfId="3" applyNumberFormat="1" applyFont="1" applyBorder="1" applyAlignment="1">
      <alignment horizontal="center" wrapText="1"/>
    </xf>
    <xf numFmtId="0" fontId="14" fillId="0" borderId="0" xfId="3" applyNumberFormat="1" applyFont="1" applyAlignment="1">
      <alignment horizontal="center" wrapText="1"/>
    </xf>
    <xf numFmtId="0" fontId="13" fillId="0" borderId="15" xfId="2" applyNumberFormat="1" applyFont="1" applyBorder="1"/>
    <xf numFmtId="0" fontId="12" fillId="0" borderId="27" xfId="2" applyNumberFormat="1" applyFont="1" applyBorder="1"/>
    <xf numFmtId="0" fontId="12" fillId="0" borderId="28" xfId="2" applyNumberFormat="1" applyFont="1" applyBorder="1"/>
    <xf numFmtId="0" fontId="15" fillId="0" borderId="32" xfId="3" applyNumberFormat="1" applyFont="1" applyBorder="1" applyAlignment="1">
      <alignment horizontal="center" wrapText="1"/>
    </xf>
    <xf numFmtId="43" fontId="13" fillId="0" borderId="29" xfId="3" applyFont="1" applyBorder="1" applyAlignment="1">
      <alignment horizontal="center" wrapText="1"/>
    </xf>
    <xf numFmtId="4" fontId="14" fillId="0" borderId="11" xfId="3" applyNumberFormat="1" applyFont="1" applyBorder="1" applyAlignment="1">
      <alignment horizontal="center" wrapText="1"/>
    </xf>
    <xf numFmtId="10" fontId="14" fillId="0" borderId="3" xfId="3" applyNumberFormat="1" applyFont="1" applyBorder="1" applyAlignment="1">
      <alignment horizontal="center" wrapText="1"/>
    </xf>
    <xf numFmtId="4" fontId="14" fillId="0" borderId="3" xfId="3" applyNumberFormat="1" applyFont="1" applyBorder="1" applyAlignment="1">
      <alignment horizontal="center" wrapText="1"/>
    </xf>
    <xf numFmtId="0" fontId="13" fillId="0" borderId="24" xfId="2" applyFont="1" applyBorder="1"/>
    <xf numFmtId="0" fontId="12" fillId="0" borderId="0" xfId="2" applyFont="1" applyBorder="1"/>
    <xf numFmtId="43" fontId="12" fillId="0" borderId="0" xfId="3" applyFont="1" applyBorder="1" applyAlignment="1">
      <alignment horizontal="center" wrapText="1"/>
    </xf>
    <xf numFmtId="4" fontId="12" fillId="0" borderId="3" xfId="3" applyNumberFormat="1" applyFont="1" applyBorder="1" applyAlignment="1">
      <alignment horizontal="center" wrapText="1"/>
    </xf>
    <xf numFmtId="0" fontId="12" fillId="0" borderId="24" xfId="2" applyFont="1" applyBorder="1"/>
    <xf numFmtId="0" fontId="13" fillId="0" borderId="30" xfId="2" applyFont="1" applyBorder="1"/>
    <xf numFmtId="0" fontId="12" fillId="0" borderId="1" xfId="2" applyFont="1" applyBorder="1"/>
    <xf numFmtId="10" fontId="12" fillId="0" borderId="3" xfId="3" applyNumberFormat="1" applyFont="1" applyBorder="1" applyAlignment="1">
      <alignment horizontal="center" wrapText="1"/>
    </xf>
    <xf numFmtId="4" fontId="13" fillId="0" borderId="3" xfId="3" applyNumberFormat="1" applyFont="1" applyBorder="1" applyAlignment="1">
      <alignment horizontal="center" wrapText="1"/>
    </xf>
    <xf numFmtId="0" fontId="12" fillId="0" borderId="0" xfId="2" applyFont="1" applyBorder="1" applyAlignment="1">
      <alignment horizontal="center"/>
    </xf>
    <xf numFmtId="0" fontId="12" fillId="0" borderId="24" xfId="2" applyFont="1" applyBorder="1" applyAlignment="1">
      <alignment wrapText="1"/>
    </xf>
    <xf numFmtId="43" fontId="12" fillId="0" borderId="3" xfId="1" applyFont="1" applyBorder="1" applyAlignment="1">
      <alignment horizontal="center" wrapText="1"/>
    </xf>
    <xf numFmtId="43" fontId="12" fillId="0" borderId="0" xfId="3" applyFont="1" applyBorder="1"/>
    <xf numFmtId="4" fontId="12" fillId="0" borderId="3" xfId="3" applyNumberFormat="1" applyFont="1" applyBorder="1" applyAlignment="1">
      <alignment horizontal="right" wrapText="1"/>
    </xf>
    <xf numFmtId="0" fontId="12" fillId="0" borderId="30" xfId="2" applyFont="1" applyBorder="1"/>
    <xf numFmtId="0" fontId="13" fillId="0" borderId="1" xfId="2" applyFont="1" applyBorder="1"/>
    <xf numFmtId="4" fontId="12" fillId="0" borderId="31" xfId="3" applyNumberFormat="1" applyFont="1" applyBorder="1" applyAlignment="1">
      <alignment horizontal="center" wrapText="1"/>
    </xf>
    <xf numFmtId="4" fontId="12" fillId="0" borderId="0" xfId="2" applyNumberFormat="1" applyFont="1"/>
    <xf numFmtId="0" fontId="11" fillId="0" borderId="0" xfId="4" applyFont="1"/>
    <xf numFmtId="0" fontId="11" fillId="0" borderId="0" xfId="4" applyFont="1" applyAlignment="1">
      <alignment horizontal="right"/>
    </xf>
    <xf numFmtId="14" fontId="11" fillId="0" borderId="0" xfId="4" applyNumberFormat="1" applyFont="1"/>
    <xf numFmtId="0" fontId="10" fillId="0" borderId="26" xfId="4" applyNumberFormat="1" applyFont="1" applyBorder="1"/>
    <xf numFmtId="0" fontId="11" fillId="0" borderId="27" xfId="4" applyNumberFormat="1" applyFont="1" applyBorder="1"/>
    <xf numFmtId="0" fontId="11" fillId="0" borderId="28" xfId="4" applyNumberFormat="1" applyFont="1" applyBorder="1"/>
    <xf numFmtId="0" fontId="17" fillId="0" borderId="32" xfId="5" applyNumberFormat="1" applyFont="1" applyBorder="1" applyAlignment="1">
      <alignment horizontal="center" wrapText="1"/>
    </xf>
    <xf numFmtId="0" fontId="10" fillId="0" borderId="3" xfId="4" applyFont="1" applyBorder="1" applyAlignment="1">
      <alignment horizontal="center"/>
    </xf>
    <xf numFmtId="43" fontId="10" fillId="0" borderId="29" xfId="5" applyFont="1" applyBorder="1" applyAlignment="1">
      <alignment horizontal="center" wrapText="1"/>
    </xf>
    <xf numFmtId="0" fontId="11" fillId="0" borderId="3" xfId="4" applyFont="1" applyBorder="1"/>
    <xf numFmtId="0" fontId="10" fillId="2" borderId="24" xfId="4" applyFont="1" applyFill="1" applyBorder="1"/>
    <xf numFmtId="0" fontId="11" fillId="2" borderId="0" xfId="4" applyNumberFormat="1" applyFont="1" applyFill="1" applyBorder="1"/>
    <xf numFmtId="4" fontId="6" fillId="2" borderId="3" xfId="5" applyNumberFormat="1" applyFont="1" applyFill="1" applyBorder="1" applyAlignment="1">
      <alignment horizontal="center" wrapText="1"/>
    </xf>
    <xf numFmtId="4" fontId="11" fillId="0" borderId="3" xfId="4" applyNumberFormat="1" applyFont="1" applyBorder="1"/>
    <xf numFmtId="4" fontId="11" fillId="0" borderId="19" xfId="4" applyNumberFormat="1" applyFont="1" applyBorder="1"/>
    <xf numFmtId="10" fontId="6" fillId="3" borderId="32" xfId="5" applyNumberFormat="1" applyFont="1" applyFill="1" applyBorder="1" applyAlignment="1">
      <alignment horizontal="center" wrapText="1"/>
    </xf>
    <xf numFmtId="0" fontId="11" fillId="0" borderId="33" xfId="4" applyFont="1" applyBorder="1"/>
    <xf numFmtId="0" fontId="10" fillId="0" borderId="24" xfId="4" applyFont="1" applyBorder="1"/>
    <xf numFmtId="0" fontId="11" fillId="0" borderId="0" xfId="4" applyFont="1" applyBorder="1"/>
    <xf numFmtId="43" fontId="11" fillId="0" borderId="0" xfId="5" applyFont="1" applyBorder="1" applyAlignment="1">
      <alignment horizontal="center" wrapText="1"/>
    </xf>
    <xf numFmtId="4" fontId="11" fillId="0" borderId="3" xfId="5" applyNumberFormat="1" applyFont="1" applyBorder="1" applyAlignment="1">
      <alignment horizontal="center" wrapText="1"/>
    </xf>
    <xf numFmtId="10" fontId="6" fillId="0" borderId="34" xfId="5" applyNumberFormat="1" applyFont="1" applyFill="1" applyBorder="1" applyAlignment="1">
      <alignment horizontal="center" wrapText="1"/>
    </xf>
    <xf numFmtId="0" fontId="11" fillId="0" borderId="24" xfId="4" applyFont="1" applyBorder="1"/>
    <xf numFmtId="10" fontId="6" fillId="0" borderId="11" xfId="5" applyNumberFormat="1" applyFont="1" applyFill="1" applyBorder="1" applyAlignment="1">
      <alignment horizontal="center" wrapText="1"/>
    </xf>
    <xf numFmtId="0" fontId="10" fillId="2" borderId="1" xfId="4" applyFont="1" applyFill="1" applyBorder="1"/>
    <xf numFmtId="0" fontId="11" fillId="2" borderId="0" xfId="4" applyFont="1" applyFill="1"/>
    <xf numFmtId="0" fontId="11" fillId="2" borderId="1" xfId="4" applyFont="1" applyFill="1" applyBorder="1"/>
    <xf numFmtId="4" fontId="11" fillId="0" borderId="3" xfId="5" applyNumberFormat="1" applyFont="1" applyFill="1" applyBorder="1" applyAlignment="1">
      <alignment horizontal="center" wrapText="1"/>
    </xf>
    <xf numFmtId="4" fontId="11" fillId="4" borderId="3" xfId="4" applyNumberFormat="1" applyFont="1" applyFill="1" applyBorder="1"/>
    <xf numFmtId="10" fontId="6" fillId="0" borderId="3" xfId="5" applyNumberFormat="1" applyFont="1" applyFill="1" applyBorder="1" applyAlignment="1">
      <alignment horizontal="center" wrapText="1"/>
    </xf>
    <xf numFmtId="4" fontId="11" fillId="0" borderId="25" xfId="5" applyNumberFormat="1" applyFont="1" applyBorder="1" applyAlignment="1">
      <alignment horizontal="center" wrapText="1"/>
    </xf>
    <xf numFmtId="0" fontId="10" fillId="0" borderId="30" xfId="4" applyFont="1" applyBorder="1"/>
    <xf numFmtId="4" fontId="10" fillId="0" borderId="25" xfId="5" applyNumberFormat="1" applyFont="1" applyBorder="1" applyAlignment="1">
      <alignment horizontal="center" wrapText="1"/>
    </xf>
    <xf numFmtId="0" fontId="10" fillId="0" borderId="30" xfId="4" applyFont="1" applyBorder="1" applyAlignment="1">
      <alignment horizontal="center" wrapText="1"/>
    </xf>
    <xf numFmtId="0" fontId="10" fillId="0" borderId="0" xfId="4" applyFont="1" applyAlignment="1">
      <alignment horizontal="center" wrapText="1"/>
    </xf>
    <xf numFmtId="0" fontId="10" fillId="3" borderId="0" xfId="4" applyFont="1" applyFill="1" applyAlignment="1">
      <alignment horizontal="center" wrapText="1"/>
    </xf>
    <xf numFmtId="0" fontId="10" fillId="0" borderId="1" xfId="4" applyFont="1" applyBorder="1" applyAlignment="1">
      <alignment horizontal="center" wrapText="1"/>
    </xf>
    <xf numFmtId="0" fontId="10" fillId="3" borderId="1" xfId="4" applyFont="1" applyFill="1" applyBorder="1" applyAlignment="1">
      <alignment horizontal="center" wrapText="1"/>
    </xf>
    <xf numFmtId="0" fontId="10" fillId="0" borderId="0" xfId="4" applyFont="1" applyBorder="1"/>
    <xf numFmtId="0" fontId="11" fillId="0" borderId="22" xfId="4" applyFont="1" applyBorder="1"/>
    <xf numFmtId="4" fontId="11" fillId="0" borderId="19" xfId="5" applyNumberFormat="1" applyFont="1" applyBorder="1" applyAlignment="1">
      <alignment horizontal="center" wrapText="1"/>
    </xf>
    <xf numFmtId="0" fontId="11" fillId="0" borderId="19" xfId="4" applyFont="1" applyBorder="1"/>
    <xf numFmtId="0" fontId="11" fillId="0" borderId="24" xfId="4" applyFont="1" applyBorder="1" applyAlignment="1">
      <alignment wrapText="1"/>
    </xf>
    <xf numFmtId="43" fontId="11" fillId="0" borderId="19" xfId="1" applyFont="1" applyBorder="1" applyAlignment="1">
      <alignment horizontal="center" wrapText="1"/>
    </xf>
    <xf numFmtId="43" fontId="11" fillId="0" borderId="19" xfId="4" applyNumberFormat="1" applyFont="1" applyBorder="1"/>
    <xf numFmtId="43" fontId="11" fillId="0" borderId="3" xfId="4" applyNumberFormat="1" applyFont="1" applyBorder="1"/>
    <xf numFmtId="39" fontId="11" fillId="0" borderId="33" xfId="5" applyNumberFormat="1" applyFont="1" applyBorder="1"/>
    <xf numFmtId="39" fontId="11" fillId="0" borderId="3" xfId="4" applyNumberFormat="1" applyFont="1" applyBorder="1"/>
    <xf numFmtId="39" fontId="11" fillId="0" borderId="19" xfId="4" applyNumberFormat="1" applyFont="1" applyBorder="1"/>
    <xf numFmtId="43" fontId="11" fillId="0" borderId="21" xfId="1" applyFont="1" applyBorder="1" applyAlignment="1">
      <alignment horizontal="center" wrapText="1"/>
    </xf>
    <xf numFmtId="4" fontId="11" fillId="0" borderId="21" xfId="5" applyNumberFormat="1" applyFont="1" applyBorder="1" applyAlignment="1">
      <alignment horizontal="right" wrapText="1"/>
    </xf>
    <xf numFmtId="0" fontId="11" fillId="0" borderId="35" xfId="4" applyFont="1" applyBorder="1" applyAlignment="1">
      <alignment wrapText="1"/>
    </xf>
    <xf numFmtId="0" fontId="11" fillId="0" borderId="36" xfId="4" applyFont="1" applyBorder="1"/>
    <xf numFmtId="0" fontId="11" fillId="0" borderId="37" xfId="4" applyFont="1" applyBorder="1" applyAlignment="1">
      <alignment horizontal="right"/>
    </xf>
    <xf numFmtId="4" fontId="11" fillId="0" borderId="26" xfId="5" applyNumberFormat="1" applyFont="1" applyBorder="1" applyAlignment="1">
      <alignment wrapText="1"/>
    </xf>
    <xf numFmtId="4" fontId="11" fillId="0" borderId="27" xfId="5" applyNumberFormat="1" applyFont="1" applyBorder="1" applyAlignment="1">
      <alignment wrapText="1"/>
    </xf>
    <xf numFmtId="43" fontId="11" fillId="0" borderId="30" xfId="1" applyFont="1" applyBorder="1" applyAlignment="1">
      <alignment horizontal="center" wrapText="1"/>
    </xf>
    <xf numFmtId="0" fontId="11" fillId="0" borderId="2" xfId="4" applyFont="1" applyBorder="1"/>
    <xf numFmtId="39" fontId="11" fillId="0" borderId="31" xfId="5" applyNumberFormat="1" applyFont="1" applyBorder="1"/>
    <xf numFmtId="39" fontId="11" fillId="0" borderId="11" xfId="4" applyNumberFormat="1" applyFont="1" applyBorder="1"/>
    <xf numFmtId="39" fontId="11" fillId="0" borderId="30" xfId="4" applyNumberFormat="1" applyFont="1" applyBorder="1"/>
    <xf numFmtId="4" fontId="11" fillId="0" borderId="26" xfId="5" applyNumberFormat="1" applyFont="1" applyBorder="1" applyAlignment="1">
      <alignment horizontal="center" wrapText="1"/>
    </xf>
    <xf numFmtId="4" fontId="11" fillId="0" borderId="27" xfId="5" applyNumberFormat="1" applyFont="1" applyBorder="1" applyAlignment="1">
      <alignment horizontal="center" wrapText="1"/>
    </xf>
    <xf numFmtId="4" fontId="11" fillId="0" borderId="30" xfId="5" applyNumberFormat="1" applyFont="1" applyBorder="1" applyAlignment="1">
      <alignment horizontal="right" wrapText="1"/>
    </xf>
    <xf numFmtId="39" fontId="11" fillId="0" borderId="25" xfId="5" applyNumberFormat="1" applyFont="1" applyBorder="1"/>
    <xf numFmtId="39" fontId="11" fillId="0" borderId="34" xfId="4" applyNumberFormat="1" applyFont="1" applyBorder="1"/>
    <xf numFmtId="4" fontId="11" fillId="0" borderId="24" xfId="5" applyNumberFormat="1" applyFont="1" applyBorder="1" applyAlignment="1">
      <alignment horizontal="right" wrapText="1"/>
    </xf>
    <xf numFmtId="4" fontId="11" fillId="0" borderId="0" xfId="5" applyNumberFormat="1" applyFont="1" applyBorder="1" applyAlignment="1">
      <alignment horizontal="center" wrapText="1"/>
    </xf>
    <xf numFmtId="0" fontId="11" fillId="0" borderId="0" xfId="4" applyFont="1" applyBorder="1" applyAlignment="1">
      <alignment horizontal="center"/>
    </xf>
    <xf numFmtId="4" fontId="11" fillId="0" borderId="38" xfId="5" applyNumberFormat="1" applyFont="1" applyFill="1" applyBorder="1" applyAlignment="1">
      <alignment horizontal="center" wrapText="1"/>
    </xf>
    <xf numFmtId="4" fontId="11" fillId="0" borderId="39" xfId="5" applyNumberFormat="1" applyFont="1" applyBorder="1" applyAlignment="1">
      <alignment horizontal="center" wrapText="1"/>
    </xf>
    <xf numFmtId="4" fontId="11" fillId="0" borderId="40" xfId="5" applyNumberFormat="1" applyFont="1" applyBorder="1" applyAlignment="1">
      <alignment horizontal="center" wrapText="1"/>
    </xf>
    <xf numFmtId="4" fontId="11" fillId="0" borderId="38" xfId="5" applyNumberFormat="1" applyFont="1" applyBorder="1" applyAlignment="1">
      <alignment horizontal="center" wrapText="1"/>
    </xf>
    <xf numFmtId="4" fontId="11" fillId="0" borderId="0" xfId="4" applyNumberFormat="1" applyFont="1"/>
    <xf numFmtId="4" fontId="11" fillId="0" borderId="0" xfId="4" applyNumberFormat="1" applyFont="1" applyBorder="1"/>
    <xf numFmtId="0" fontId="12" fillId="0" borderId="0" xfId="2" applyFont="1" applyAlignment="1">
      <alignment horizontal="center"/>
    </xf>
  </cellXfs>
  <cellStyles count="6">
    <cellStyle name="Comma" xfId="1" builtinId="3"/>
    <cellStyle name="Comma 2" xfId="3" xr:uid="{00000000-0005-0000-0000-000001000000}"/>
    <cellStyle name="Comma 2 2" xfId="5" xr:uid="{00000000-0005-0000-0000-000002000000}"/>
    <cellStyle name="Normal" xfId="0" builtinId="0"/>
    <cellStyle name="Normal 2" xfId="2" xr:uid="{00000000-0005-0000-0000-000004000000}"/>
    <cellStyle name="Normal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32"/>
  <sheetViews>
    <sheetView topLeftCell="A23" workbookViewId="0">
      <selection activeCell="H41" sqref="H41"/>
    </sheetView>
  </sheetViews>
  <sheetFormatPr defaultRowHeight="15" x14ac:dyDescent="0.25"/>
  <cols>
    <col min="1" max="1" width="18" customWidth="1"/>
    <col min="2" max="2" width="17" customWidth="1"/>
    <col min="3" max="3" width="9.5703125" customWidth="1"/>
    <col min="4" max="4" width="38.42578125" customWidth="1"/>
    <col min="5" max="5" width="22.85546875" customWidth="1"/>
    <col min="6" max="6" width="17.42578125" customWidth="1"/>
    <col min="7" max="7" width="23.42578125" customWidth="1"/>
    <col min="8" max="8" width="13.5703125" customWidth="1"/>
  </cols>
  <sheetData>
    <row r="1" spans="1:8" x14ac:dyDescent="0.25">
      <c r="A1" t="s">
        <v>0</v>
      </c>
    </row>
    <row r="3" spans="1:8" x14ac:dyDescent="0.25">
      <c r="A3" t="s">
        <v>1</v>
      </c>
    </row>
    <row r="5" spans="1:8" x14ac:dyDescent="0.25">
      <c r="A5" t="s">
        <v>2</v>
      </c>
      <c r="B5" s="1"/>
      <c r="D5" s="2" t="s">
        <v>3</v>
      </c>
      <c r="E5" s="1"/>
    </row>
    <row r="6" spans="1:8" x14ac:dyDescent="0.25">
      <c r="A6" t="s">
        <v>4</v>
      </c>
      <c r="B6" s="3"/>
      <c r="D6" s="2" t="s">
        <v>5</v>
      </c>
      <c r="E6" s="1"/>
    </row>
    <row r="7" spans="1:8" x14ac:dyDescent="0.25">
      <c r="A7" t="s">
        <v>6</v>
      </c>
      <c r="B7" s="3"/>
      <c r="D7" t="s">
        <v>7</v>
      </c>
      <c r="E7" s="1"/>
    </row>
    <row r="8" spans="1:8" x14ac:dyDescent="0.25">
      <c r="A8" t="s">
        <v>8</v>
      </c>
      <c r="B8" s="3"/>
      <c r="D8" s="2" t="s">
        <v>9</v>
      </c>
      <c r="E8" s="1"/>
    </row>
    <row r="9" spans="1:8" x14ac:dyDescent="0.25">
      <c r="A9" t="s">
        <v>10</v>
      </c>
      <c r="B9" s="3"/>
      <c r="D9" s="4" t="s">
        <v>11</v>
      </c>
      <c r="E9" s="1"/>
    </row>
    <row r="11" spans="1:8" ht="40.35" customHeight="1" thickBot="1" x14ac:dyDescent="0.3">
      <c r="A11" s="5" t="s">
        <v>12</v>
      </c>
      <c r="B11" s="5" t="s">
        <v>13</v>
      </c>
      <c r="C11" s="6" t="s">
        <v>14</v>
      </c>
      <c r="D11" s="5" t="s">
        <v>15</v>
      </c>
      <c r="E11" s="7" t="s">
        <v>16</v>
      </c>
      <c r="F11" s="8" t="s">
        <v>17</v>
      </c>
      <c r="G11" s="9" t="s">
        <v>18</v>
      </c>
      <c r="H11" s="9" t="s">
        <v>19</v>
      </c>
    </row>
    <row r="12" spans="1:8" ht="60" x14ac:dyDescent="0.25">
      <c r="A12" s="10">
        <v>100</v>
      </c>
      <c r="B12" s="11" t="s">
        <v>20</v>
      </c>
      <c r="C12" s="12">
        <v>1011</v>
      </c>
      <c r="D12" s="12" t="s">
        <v>21</v>
      </c>
      <c r="E12" s="13">
        <v>144095</v>
      </c>
      <c r="F12" s="13"/>
      <c r="G12" s="13">
        <f>SUM(E12:F12)</f>
        <v>144095</v>
      </c>
      <c r="H12" s="14">
        <f>G12/$G$32</f>
        <v>0.13524929064400981</v>
      </c>
    </row>
    <row r="13" spans="1:8" x14ac:dyDescent="0.25">
      <c r="A13" s="15"/>
      <c r="B13" s="16"/>
      <c r="C13" s="16">
        <v>1021</v>
      </c>
      <c r="D13" s="16" t="s">
        <v>22</v>
      </c>
      <c r="E13" s="17">
        <v>280424</v>
      </c>
      <c r="F13" s="17"/>
      <c r="G13" s="17">
        <f t="shared" ref="G13:G31" si="0">SUM(E13:F13)</f>
        <v>280424</v>
      </c>
      <c r="H13" s="18">
        <f t="shared" ref="H13:H31" si="1">G13/$G$32</f>
        <v>0.26320932079222603</v>
      </c>
    </row>
    <row r="14" spans="1:8" x14ac:dyDescent="0.25">
      <c r="A14" s="15"/>
      <c r="B14" s="16"/>
      <c r="C14" s="16">
        <v>1041</v>
      </c>
      <c r="D14" s="16" t="s">
        <v>23</v>
      </c>
      <c r="E14" s="17"/>
      <c r="F14" s="17"/>
      <c r="G14" s="17">
        <f t="shared" si="0"/>
        <v>0</v>
      </c>
      <c r="H14" s="18">
        <f t="shared" si="1"/>
        <v>0</v>
      </c>
    </row>
    <row r="15" spans="1:8" x14ac:dyDescent="0.25">
      <c r="A15" s="15"/>
      <c r="B15" s="16"/>
      <c r="C15" s="16">
        <v>1051</v>
      </c>
      <c r="D15" s="16" t="s">
        <v>24</v>
      </c>
      <c r="E15" s="17">
        <v>121235</v>
      </c>
      <c r="F15" s="17"/>
      <c r="G15" s="17">
        <f t="shared" si="0"/>
        <v>121235</v>
      </c>
      <c r="H15" s="18">
        <f t="shared" si="1"/>
        <v>0.11379262119592304</v>
      </c>
    </row>
    <row r="16" spans="1:8" x14ac:dyDescent="0.25">
      <c r="A16" s="15"/>
      <c r="B16" s="16"/>
      <c r="C16" s="16">
        <v>1061</v>
      </c>
      <c r="D16" s="16" t="s">
        <v>25</v>
      </c>
      <c r="E16" s="17"/>
      <c r="F16" s="17"/>
      <c r="G16" s="17">
        <f t="shared" si="0"/>
        <v>0</v>
      </c>
      <c r="H16" s="18">
        <f t="shared" si="1"/>
        <v>0</v>
      </c>
    </row>
    <row r="17" spans="1:8" x14ac:dyDescent="0.25">
      <c r="A17" s="15"/>
      <c r="B17" s="16"/>
      <c r="C17" s="16">
        <v>1071</v>
      </c>
      <c r="D17" s="16" t="s">
        <v>26</v>
      </c>
      <c r="E17" s="17"/>
      <c r="F17" s="17"/>
      <c r="G17" s="17">
        <f t="shared" si="0"/>
        <v>0</v>
      </c>
      <c r="H17" s="18">
        <f t="shared" si="1"/>
        <v>0</v>
      </c>
    </row>
    <row r="18" spans="1:8" x14ac:dyDescent="0.25">
      <c r="A18" s="15"/>
      <c r="B18" s="16"/>
      <c r="C18" s="16">
        <v>1081</v>
      </c>
      <c r="D18" s="16" t="s">
        <v>27</v>
      </c>
      <c r="E18" s="17"/>
      <c r="F18" s="17"/>
      <c r="G18" s="17">
        <f t="shared" si="0"/>
        <v>0</v>
      </c>
      <c r="H18" s="18">
        <f t="shared" si="1"/>
        <v>0</v>
      </c>
    </row>
    <row r="19" spans="1:8" x14ac:dyDescent="0.25">
      <c r="A19" s="15"/>
      <c r="B19" s="16"/>
      <c r="C19" s="16">
        <v>1091</v>
      </c>
      <c r="D19" s="16" t="s">
        <v>28</v>
      </c>
      <c r="E19" s="17"/>
      <c r="F19" s="17"/>
      <c r="G19" s="17">
        <f t="shared" si="0"/>
        <v>0</v>
      </c>
      <c r="H19" s="18">
        <f t="shared" si="1"/>
        <v>0</v>
      </c>
    </row>
    <row r="20" spans="1:8" x14ac:dyDescent="0.25">
      <c r="A20" s="15"/>
      <c r="B20" s="16"/>
      <c r="C20" s="16">
        <v>1100</v>
      </c>
      <c r="D20" s="16" t="s">
        <v>29</v>
      </c>
      <c r="E20" s="17">
        <v>6563</v>
      </c>
      <c r="F20" s="17"/>
      <c r="G20" s="17">
        <f t="shared" si="0"/>
        <v>6563</v>
      </c>
      <c r="H20" s="18">
        <f t="shared" si="1"/>
        <v>6.1601103056777573E-3</v>
      </c>
    </row>
    <row r="21" spans="1:8" x14ac:dyDescent="0.25">
      <c r="A21" s="15"/>
      <c r="B21" s="16"/>
      <c r="C21" s="19">
        <v>1111</v>
      </c>
      <c r="D21" s="19" t="s">
        <v>30</v>
      </c>
      <c r="E21" s="17"/>
      <c r="F21" s="17"/>
      <c r="G21" s="17">
        <f t="shared" si="0"/>
        <v>0</v>
      </c>
      <c r="H21" s="18">
        <f t="shared" si="1"/>
        <v>0</v>
      </c>
    </row>
    <row r="22" spans="1:8" x14ac:dyDescent="0.25">
      <c r="A22" s="15"/>
      <c r="B22" s="16"/>
      <c r="C22" s="16">
        <v>1210</v>
      </c>
      <c r="D22" s="16" t="s">
        <v>31</v>
      </c>
      <c r="E22" s="17">
        <v>1000</v>
      </c>
      <c r="F22" s="17"/>
      <c r="G22" s="17">
        <f t="shared" si="0"/>
        <v>1000</v>
      </c>
      <c r="H22" s="18">
        <f t="shared" si="1"/>
        <v>9.3861196185856437E-4</v>
      </c>
    </row>
    <row r="23" spans="1:8" x14ac:dyDescent="0.25">
      <c r="A23" s="15"/>
      <c r="B23" s="16"/>
      <c r="C23" s="16">
        <v>1211</v>
      </c>
      <c r="D23" s="16" t="s">
        <v>32</v>
      </c>
      <c r="E23" s="17">
        <v>100</v>
      </c>
      <c r="F23" s="17"/>
      <c r="G23" s="17">
        <f t="shared" si="0"/>
        <v>100</v>
      </c>
      <c r="H23" s="18">
        <f t="shared" si="1"/>
        <v>9.3861196185856434E-5</v>
      </c>
    </row>
    <row r="24" spans="1:8" x14ac:dyDescent="0.25">
      <c r="A24" s="15"/>
      <c r="B24" s="16"/>
      <c r="C24" s="16">
        <v>1310</v>
      </c>
      <c r="D24" s="16" t="s">
        <v>33</v>
      </c>
      <c r="E24" s="17">
        <v>5642</v>
      </c>
      <c r="F24" s="17"/>
      <c r="G24" s="17">
        <f t="shared" si="0"/>
        <v>5642</v>
      </c>
      <c r="H24" s="18">
        <f t="shared" si="1"/>
        <v>5.2956486888060201E-3</v>
      </c>
    </row>
    <row r="25" spans="1:8" x14ac:dyDescent="0.25">
      <c r="A25" s="15"/>
      <c r="B25" s="16"/>
      <c r="C25" s="20">
        <v>1351</v>
      </c>
      <c r="D25" s="20" t="s">
        <v>34</v>
      </c>
      <c r="E25" s="17">
        <v>3840</v>
      </c>
      <c r="F25" s="17"/>
      <c r="G25" s="17">
        <f t="shared" si="0"/>
        <v>3840</v>
      </c>
      <c r="H25" s="18">
        <f t="shared" si="1"/>
        <v>3.6042699335368869E-3</v>
      </c>
    </row>
    <row r="26" spans="1:8" ht="15.75" thickBot="1" x14ac:dyDescent="0.3">
      <c r="A26" s="21"/>
      <c r="B26" s="22"/>
      <c r="C26" s="22">
        <v>1455</v>
      </c>
      <c r="D26" s="22" t="s">
        <v>35</v>
      </c>
      <c r="E26" s="23">
        <v>54457</v>
      </c>
      <c r="F26" s="23"/>
      <c r="G26" s="23">
        <f t="shared" si="0"/>
        <v>54457</v>
      </c>
      <c r="H26" s="24">
        <f t="shared" si="1"/>
        <v>5.1113991606931836E-2</v>
      </c>
    </row>
    <row r="27" spans="1:8" ht="15.75" thickBot="1" x14ac:dyDescent="0.3">
      <c r="A27" s="25">
        <v>402</v>
      </c>
      <c r="B27" s="26" t="s">
        <v>36</v>
      </c>
      <c r="C27" s="25">
        <v>1750</v>
      </c>
      <c r="D27" s="27" t="s">
        <v>37</v>
      </c>
      <c r="E27" s="28">
        <v>384657</v>
      </c>
      <c r="F27" s="28"/>
      <c r="G27" s="28">
        <f t="shared" si="0"/>
        <v>384657</v>
      </c>
      <c r="H27" s="29">
        <f t="shared" si="1"/>
        <v>0.36104366141262978</v>
      </c>
    </row>
    <row r="28" spans="1:8" x14ac:dyDescent="0.25">
      <c r="A28" s="10">
        <v>414</v>
      </c>
      <c r="B28" s="30" t="s">
        <v>38</v>
      </c>
      <c r="C28" s="10">
        <v>1784</v>
      </c>
      <c r="D28" s="12" t="s">
        <v>39</v>
      </c>
      <c r="E28" s="13">
        <v>46500</v>
      </c>
      <c r="F28" s="13"/>
      <c r="G28" s="13">
        <f t="shared" si="0"/>
        <v>46500</v>
      </c>
      <c r="H28" s="14">
        <f t="shared" si="1"/>
        <v>4.364545622642324E-2</v>
      </c>
    </row>
    <row r="29" spans="1:8" x14ac:dyDescent="0.25">
      <c r="A29" s="15">
        <v>414</v>
      </c>
      <c r="B29" s="31" t="s">
        <v>38</v>
      </c>
      <c r="C29" s="15">
        <v>1821</v>
      </c>
      <c r="D29" s="16" t="s">
        <v>40</v>
      </c>
      <c r="E29" s="17"/>
      <c r="F29" s="17"/>
      <c r="G29" s="17">
        <f t="shared" si="0"/>
        <v>0</v>
      </c>
      <c r="H29" s="18">
        <f t="shared" si="1"/>
        <v>0</v>
      </c>
    </row>
    <row r="30" spans="1:8" ht="15.75" thickBot="1" x14ac:dyDescent="0.3">
      <c r="A30" s="21">
        <v>414</v>
      </c>
      <c r="B30" s="32" t="s">
        <v>38</v>
      </c>
      <c r="C30" s="21">
        <v>1823</v>
      </c>
      <c r="D30" s="22" t="s">
        <v>41</v>
      </c>
      <c r="E30" s="23"/>
      <c r="F30" s="23"/>
      <c r="G30" s="23">
        <f t="shared" si="0"/>
        <v>0</v>
      </c>
      <c r="H30" s="24">
        <f t="shared" si="1"/>
        <v>0</v>
      </c>
    </row>
    <row r="31" spans="1:8" ht="15.75" thickBot="1" x14ac:dyDescent="0.3">
      <c r="A31" s="25">
        <v>460</v>
      </c>
      <c r="B31" s="27" t="s">
        <v>42</v>
      </c>
      <c r="C31" s="27">
        <v>1816</v>
      </c>
      <c r="D31" s="27" t="s">
        <v>43</v>
      </c>
      <c r="E31" s="28">
        <v>16890</v>
      </c>
      <c r="F31" s="28"/>
      <c r="G31" s="28">
        <f t="shared" si="0"/>
        <v>16890</v>
      </c>
      <c r="H31" s="29">
        <f t="shared" si="1"/>
        <v>1.5853156035791151E-2</v>
      </c>
    </row>
    <row r="32" spans="1:8" ht="15.75" thickBot="1" x14ac:dyDescent="0.3">
      <c r="A32" s="25" t="s">
        <v>44</v>
      </c>
      <c r="B32" s="27"/>
      <c r="C32" s="27"/>
      <c r="D32" s="27"/>
      <c r="E32" s="28">
        <f>SUM(E12:E31)</f>
        <v>1065403</v>
      </c>
      <c r="F32" s="28">
        <f>SUM(F12:F31)</f>
        <v>0</v>
      </c>
      <c r="G32" s="28">
        <f>SUM(G12:G31)</f>
        <v>1065403</v>
      </c>
      <c r="H32" s="29">
        <f>SUM(H12:H31)</f>
        <v>1</v>
      </c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98"/>
  <sheetViews>
    <sheetView zoomScaleNormal="100" workbookViewId="0">
      <selection activeCell="H41" sqref="H41"/>
    </sheetView>
  </sheetViews>
  <sheetFormatPr defaultRowHeight="13.5" x14ac:dyDescent="0.25"/>
  <cols>
    <col min="1" max="1" width="33.5703125" style="36" customWidth="1"/>
    <col min="2" max="2" width="15.42578125" style="36" customWidth="1"/>
    <col min="3" max="3" width="58" style="36" customWidth="1"/>
    <col min="4" max="4" width="18.5703125" style="36" customWidth="1"/>
    <col min="5" max="5" width="13.85546875" style="36" customWidth="1"/>
    <col min="6" max="256" width="8.7109375" style="36"/>
    <col min="257" max="257" width="3" style="36" customWidth="1"/>
    <col min="258" max="258" width="15.42578125" style="36" customWidth="1"/>
    <col min="259" max="259" width="58" style="36" customWidth="1"/>
    <col min="260" max="260" width="15" style="36" bestFit="1" customWidth="1"/>
    <col min="261" max="261" width="13.85546875" style="36" customWidth="1"/>
    <col min="262" max="512" width="8.7109375" style="36"/>
    <col min="513" max="513" width="3" style="36" customWidth="1"/>
    <col min="514" max="514" width="15.42578125" style="36" customWidth="1"/>
    <col min="515" max="515" width="58" style="36" customWidth="1"/>
    <col min="516" max="516" width="15" style="36" bestFit="1" customWidth="1"/>
    <col min="517" max="517" width="13.85546875" style="36" customWidth="1"/>
    <col min="518" max="768" width="8.7109375" style="36"/>
    <col min="769" max="769" width="3" style="36" customWidth="1"/>
    <col min="770" max="770" width="15.42578125" style="36" customWidth="1"/>
    <col min="771" max="771" width="58" style="36" customWidth="1"/>
    <col min="772" max="772" width="15" style="36" bestFit="1" customWidth="1"/>
    <col min="773" max="773" width="13.85546875" style="36" customWidth="1"/>
    <col min="774" max="1024" width="8.7109375" style="36"/>
    <col min="1025" max="1025" width="3" style="36" customWidth="1"/>
    <col min="1026" max="1026" width="15.42578125" style="36" customWidth="1"/>
    <col min="1027" max="1027" width="58" style="36" customWidth="1"/>
    <col min="1028" max="1028" width="15" style="36" bestFit="1" customWidth="1"/>
    <col min="1029" max="1029" width="13.85546875" style="36" customWidth="1"/>
    <col min="1030" max="1280" width="8.7109375" style="36"/>
    <col min="1281" max="1281" width="3" style="36" customWidth="1"/>
    <col min="1282" max="1282" width="15.42578125" style="36" customWidth="1"/>
    <col min="1283" max="1283" width="58" style="36" customWidth="1"/>
    <col min="1284" max="1284" width="15" style="36" bestFit="1" customWidth="1"/>
    <col min="1285" max="1285" width="13.85546875" style="36" customWidth="1"/>
    <col min="1286" max="1536" width="8.7109375" style="36"/>
    <col min="1537" max="1537" width="3" style="36" customWidth="1"/>
    <col min="1538" max="1538" width="15.42578125" style="36" customWidth="1"/>
    <col min="1539" max="1539" width="58" style="36" customWidth="1"/>
    <col min="1540" max="1540" width="15" style="36" bestFit="1" customWidth="1"/>
    <col min="1541" max="1541" width="13.85546875" style="36" customWidth="1"/>
    <col min="1542" max="1792" width="8.7109375" style="36"/>
    <col min="1793" max="1793" width="3" style="36" customWidth="1"/>
    <col min="1794" max="1794" width="15.42578125" style="36" customWidth="1"/>
    <col min="1795" max="1795" width="58" style="36" customWidth="1"/>
    <col min="1796" max="1796" width="15" style="36" bestFit="1" customWidth="1"/>
    <col min="1797" max="1797" width="13.85546875" style="36" customWidth="1"/>
    <col min="1798" max="2048" width="8.7109375" style="36"/>
    <col min="2049" max="2049" width="3" style="36" customWidth="1"/>
    <col min="2050" max="2050" width="15.42578125" style="36" customWidth="1"/>
    <col min="2051" max="2051" width="58" style="36" customWidth="1"/>
    <col min="2052" max="2052" width="15" style="36" bestFit="1" customWidth="1"/>
    <col min="2053" max="2053" width="13.85546875" style="36" customWidth="1"/>
    <col min="2054" max="2304" width="8.7109375" style="36"/>
    <col min="2305" max="2305" width="3" style="36" customWidth="1"/>
    <col min="2306" max="2306" width="15.42578125" style="36" customWidth="1"/>
    <col min="2307" max="2307" width="58" style="36" customWidth="1"/>
    <col min="2308" max="2308" width="15" style="36" bestFit="1" customWidth="1"/>
    <col min="2309" max="2309" width="13.85546875" style="36" customWidth="1"/>
    <col min="2310" max="2560" width="8.7109375" style="36"/>
    <col min="2561" max="2561" width="3" style="36" customWidth="1"/>
    <col min="2562" max="2562" width="15.42578125" style="36" customWidth="1"/>
    <col min="2563" max="2563" width="58" style="36" customWidth="1"/>
    <col min="2564" max="2564" width="15" style="36" bestFit="1" customWidth="1"/>
    <col min="2565" max="2565" width="13.85546875" style="36" customWidth="1"/>
    <col min="2566" max="2816" width="8.7109375" style="36"/>
    <col min="2817" max="2817" width="3" style="36" customWidth="1"/>
    <col min="2818" max="2818" width="15.42578125" style="36" customWidth="1"/>
    <col min="2819" max="2819" width="58" style="36" customWidth="1"/>
    <col min="2820" max="2820" width="15" style="36" bestFit="1" customWidth="1"/>
    <col min="2821" max="2821" width="13.85546875" style="36" customWidth="1"/>
    <col min="2822" max="3072" width="8.7109375" style="36"/>
    <col min="3073" max="3073" width="3" style="36" customWidth="1"/>
    <col min="3074" max="3074" width="15.42578125" style="36" customWidth="1"/>
    <col min="3075" max="3075" width="58" style="36" customWidth="1"/>
    <col min="3076" max="3076" width="15" style="36" bestFit="1" customWidth="1"/>
    <col min="3077" max="3077" width="13.85546875" style="36" customWidth="1"/>
    <col min="3078" max="3328" width="8.7109375" style="36"/>
    <col min="3329" max="3329" width="3" style="36" customWidth="1"/>
    <col min="3330" max="3330" width="15.42578125" style="36" customWidth="1"/>
    <col min="3331" max="3331" width="58" style="36" customWidth="1"/>
    <col min="3332" max="3332" width="15" style="36" bestFit="1" customWidth="1"/>
    <col min="3333" max="3333" width="13.85546875" style="36" customWidth="1"/>
    <col min="3334" max="3584" width="8.7109375" style="36"/>
    <col min="3585" max="3585" width="3" style="36" customWidth="1"/>
    <col min="3586" max="3586" width="15.42578125" style="36" customWidth="1"/>
    <col min="3587" max="3587" width="58" style="36" customWidth="1"/>
    <col min="3588" max="3588" width="15" style="36" bestFit="1" customWidth="1"/>
    <col min="3589" max="3589" width="13.85546875" style="36" customWidth="1"/>
    <col min="3590" max="3840" width="8.7109375" style="36"/>
    <col min="3841" max="3841" width="3" style="36" customWidth="1"/>
    <col min="3842" max="3842" width="15.42578125" style="36" customWidth="1"/>
    <col min="3843" max="3843" width="58" style="36" customWidth="1"/>
    <col min="3844" max="3844" width="15" style="36" bestFit="1" customWidth="1"/>
    <col min="3845" max="3845" width="13.85546875" style="36" customWidth="1"/>
    <col min="3846" max="4096" width="8.7109375" style="36"/>
    <col min="4097" max="4097" width="3" style="36" customWidth="1"/>
    <col min="4098" max="4098" width="15.42578125" style="36" customWidth="1"/>
    <col min="4099" max="4099" width="58" style="36" customWidth="1"/>
    <col min="4100" max="4100" width="15" style="36" bestFit="1" customWidth="1"/>
    <col min="4101" max="4101" width="13.85546875" style="36" customWidth="1"/>
    <col min="4102" max="4352" width="8.7109375" style="36"/>
    <col min="4353" max="4353" width="3" style="36" customWidth="1"/>
    <col min="4354" max="4354" width="15.42578125" style="36" customWidth="1"/>
    <col min="4355" max="4355" width="58" style="36" customWidth="1"/>
    <col min="4356" max="4356" width="15" style="36" bestFit="1" customWidth="1"/>
    <col min="4357" max="4357" width="13.85546875" style="36" customWidth="1"/>
    <col min="4358" max="4608" width="8.7109375" style="36"/>
    <col min="4609" max="4609" width="3" style="36" customWidth="1"/>
    <col min="4610" max="4610" width="15.42578125" style="36" customWidth="1"/>
    <col min="4611" max="4611" width="58" style="36" customWidth="1"/>
    <col min="4612" max="4612" width="15" style="36" bestFit="1" customWidth="1"/>
    <col min="4613" max="4613" width="13.85546875" style="36" customWidth="1"/>
    <col min="4614" max="4864" width="8.7109375" style="36"/>
    <col min="4865" max="4865" width="3" style="36" customWidth="1"/>
    <col min="4866" max="4866" width="15.42578125" style="36" customWidth="1"/>
    <col min="4867" max="4867" width="58" style="36" customWidth="1"/>
    <col min="4868" max="4868" width="15" style="36" bestFit="1" customWidth="1"/>
    <col min="4869" max="4869" width="13.85546875" style="36" customWidth="1"/>
    <col min="4870" max="5120" width="8.7109375" style="36"/>
    <col min="5121" max="5121" width="3" style="36" customWidth="1"/>
    <col min="5122" max="5122" width="15.42578125" style="36" customWidth="1"/>
    <col min="5123" max="5123" width="58" style="36" customWidth="1"/>
    <col min="5124" max="5124" width="15" style="36" bestFit="1" customWidth="1"/>
    <col min="5125" max="5125" width="13.85546875" style="36" customWidth="1"/>
    <col min="5126" max="5376" width="8.7109375" style="36"/>
    <col min="5377" max="5377" width="3" style="36" customWidth="1"/>
    <col min="5378" max="5378" width="15.42578125" style="36" customWidth="1"/>
    <col min="5379" max="5379" width="58" style="36" customWidth="1"/>
    <col min="5380" max="5380" width="15" style="36" bestFit="1" customWidth="1"/>
    <col min="5381" max="5381" width="13.85546875" style="36" customWidth="1"/>
    <col min="5382" max="5632" width="8.7109375" style="36"/>
    <col min="5633" max="5633" width="3" style="36" customWidth="1"/>
    <col min="5634" max="5634" width="15.42578125" style="36" customWidth="1"/>
    <col min="5635" max="5635" width="58" style="36" customWidth="1"/>
    <col min="5636" max="5636" width="15" style="36" bestFit="1" customWidth="1"/>
    <col min="5637" max="5637" width="13.85546875" style="36" customWidth="1"/>
    <col min="5638" max="5888" width="8.7109375" style="36"/>
    <col min="5889" max="5889" width="3" style="36" customWidth="1"/>
    <col min="5890" max="5890" width="15.42578125" style="36" customWidth="1"/>
    <col min="5891" max="5891" width="58" style="36" customWidth="1"/>
    <col min="5892" max="5892" width="15" style="36" bestFit="1" customWidth="1"/>
    <col min="5893" max="5893" width="13.85546875" style="36" customWidth="1"/>
    <col min="5894" max="6144" width="8.7109375" style="36"/>
    <col min="6145" max="6145" width="3" style="36" customWidth="1"/>
    <col min="6146" max="6146" width="15.42578125" style="36" customWidth="1"/>
    <col min="6147" max="6147" width="58" style="36" customWidth="1"/>
    <col min="6148" max="6148" width="15" style="36" bestFit="1" customWidth="1"/>
    <col min="6149" max="6149" width="13.85546875" style="36" customWidth="1"/>
    <col min="6150" max="6400" width="8.7109375" style="36"/>
    <col min="6401" max="6401" width="3" style="36" customWidth="1"/>
    <col min="6402" max="6402" width="15.42578125" style="36" customWidth="1"/>
    <col min="6403" max="6403" width="58" style="36" customWidth="1"/>
    <col min="6404" max="6404" width="15" style="36" bestFit="1" customWidth="1"/>
    <col min="6405" max="6405" width="13.85546875" style="36" customWidth="1"/>
    <col min="6406" max="6656" width="8.7109375" style="36"/>
    <col min="6657" max="6657" width="3" style="36" customWidth="1"/>
    <col min="6658" max="6658" width="15.42578125" style="36" customWidth="1"/>
    <col min="6659" max="6659" width="58" style="36" customWidth="1"/>
    <col min="6660" max="6660" width="15" style="36" bestFit="1" customWidth="1"/>
    <col min="6661" max="6661" width="13.85546875" style="36" customWidth="1"/>
    <col min="6662" max="6912" width="8.7109375" style="36"/>
    <col min="6913" max="6913" width="3" style="36" customWidth="1"/>
    <col min="6914" max="6914" width="15.42578125" style="36" customWidth="1"/>
    <col min="6915" max="6915" width="58" style="36" customWidth="1"/>
    <col min="6916" max="6916" width="15" style="36" bestFit="1" customWidth="1"/>
    <col min="6917" max="6917" width="13.85546875" style="36" customWidth="1"/>
    <col min="6918" max="7168" width="8.7109375" style="36"/>
    <col min="7169" max="7169" width="3" style="36" customWidth="1"/>
    <col min="7170" max="7170" width="15.42578125" style="36" customWidth="1"/>
    <col min="7171" max="7171" width="58" style="36" customWidth="1"/>
    <col min="7172" max="7172" width="15" style="36" bestFit="1" customWidth="1"/>
    <col min="7173" max="7173" width="13.85546875" style="36" customWidth="1"/>
    <col min="7174" max="7424" width="8.7109375" style="36"/>
    <col min="7425" max="7425" width="3" style="36" customWidth="1"/>
    <col min="7426" max="7426" width="15.42578125" style="36" customWidth="1"/>
    <col min="7427" max="7427" width="58" style="36" customWidth="1"/>
    <col min="7428" max="7428" width="15" style="36" bestFit="1" customWidth="1"/>
    <col min="7429" max="7429" width="13.85546875" style="36" customWidth="1"/>
    <col min="7430" max="7680" width="8.7109375" style="36"/>
    <col min="7681" max="7681" width="3" style="36" customWidth="1"/>
    <col min="7682" max="7682" width="15.42578125" style="36" customWidth="1"/>
    <col min="7683" max="7683" width="58" style="36" customWidth="1"/>
    <col min="7684" max="7684" width="15" style="36" bestFit="1" customWidth="1"/>
    <col min="7685" max="7685" width="13.85546875" style="36" customWidth="1"/>
    <col min="7686" max="7936" width="8.7109375" style="36"/>
    <col min="7937" max="7937" width="3" style="36" customWidth="1"/>
    <col min="7938" max="7938" width="15.42578125" style="36" customWidth="1"/>
    <col min="7939" max="7939" width="58" style="36" customWidth="1"/>
    <col min="7940" max="7940" width="15" style="36" bestFit="1" customWidth="1"/>
    <col min="7941" max="7941" width="13.85546875" style="36" customWidth="1"/>
    <col min="7942" max="8192" width="8.7109375" style="36"/>
    <col min="8193" max="8193" width="3" style="36" customWidth="1"/>
    <col min="8194" max="8194" width="15.42578125" style="36" customWidth="1"/>
    <col min="8195" max="8195" width="58" style="36" customWidth="1"/>
    <col min="8196" max="8196" width="15" style="36" bestFit="1" customWidth="1"/>
    <col min="8197" max="8197" width="13.85546875" style="36" customWidth="1"/>
    <col min="8198" max="8448" width="8.7109375" style="36"/>
    <col min="8449" max="8449" width="3" style="36" customWidth="1"/>
    <col min="8450" max="8450" width="15.42578125" style="36" customWidth="1"/>
    <col min="8451" max="8451" width="58" style="36" customWidth="1"/>
    <col min="8452" max="8452" width="15" style="36" bestFit="1" customWidth="1"/>
    <col min="8453" max="8453" width="13.85546875" style="36" customWidth="1"/>
    <col min="8454" max="8704" width="8.7109375" style="36"/>
    <col min="8705" max="8705" width="3" style="36" customWidth="1"/>
    <col min="8706" max="8706" width="15.42578125" style="36" customWidth="1"/>
    <col min="8707" max="8707" width="58" style="36" customWidth="1"/>
    <col min="8708" max="8708" width="15" style="36" bestFit="1" customWidth="1"/>
    <col min="8709" max="8709" width="13.85546875" style="36" customWidth="1"/>
    <col min="8710" max="8960" width="8.7109375" style="36"/>
    <col min="8961" max="8961" width="3" style="36" customWidth="1"/>
    <col min="8962" max="8962" width="15.42578125" style="36" customWidth="1"/>
    <col min="8963" max="8963" width="58" style="36" customWidth="1"/>
    <col min="8964" max="8964" width="15" style="36" bestFit="1" customWidth="1"/>
    <col min="8965" max="8965" width="13.85546875" style="36" customWidth="1"/>
    <col min="8966" max="9216" width="8.7109375" style="36"/>
    <col min="9217" max="9217" width="3" style="36" customWidth="1"/>
    <col min="9218" max="9218" width="15.42578125" style="36" customWidth="1"/>
    <col min="9219" max="9219" width="58" style="36" customWidth="1"/>
    <col min="9220" max="9220" width="15" style="36" bestFit="1" customWidth="1"/>
    <col min="9221" max="9221" width="13.85546875" style="36" customWidth="1"/>
    <col min="9222" max="9472" width="8.7109375" style="36"/>
    <col min="9473" max="9473" width="3" style="36" customWidth="1"/>
    <col min="9474" max="9474" width="15.42578125" style="36" customWidth="1"/>
    <col min="9475" max="9475" width="58" style="36" customWidth="1"/>
    <col min="9476" max="9476" width="15" style="36" bestFit="1" customWidth="1"/>
    <col min="9477" max="9477" width="13.85546875" style="36" customWidth="1"/>
    <col min="9478" max="9728" width="8.7109375" style="36"/>
    <col min="9729" max="9729" width="3" style="36" customWidth="1"/>
    <col min="9730" max="9730" width="15.42578125" style="36" customWidth="1"/>
    <col min="9731" max="9731" width="58" style="36" customWidth="1"/>
    <col min="9732" max="9732" width="15" style="36" bestFit="1" customWidth="1"/>
    <col min="9733" max="9733" width="13.85546875" style="36" customWidth="1"/>
    <col min="9734" max="9984" width="8.7109375" style="36"/>
    <col min="9985" max="9985" width="3" style="36" customWidth="1"/>
    <col min="9986" max="9986" width="15.42578125" style="36" customWidth="1"/>
    <col min="9987" max="9987" width="58" style="36" customWidth="1"/>
    <col min="9988" max="9988" width="15" style="36" bestFit="1" customWidth="1"/>
    <col min="9989" max="9989" width="13.85546875" style="36" customWidth="1"/>
    <col min="9990" max="10240" width="8.7109375" style="36"/>
    <col min="10241" max="10241" width="3" style="36" customWidth="1"/>
    <col min="10242" max="10242" width="15.42578125" style="36" customWidth="1"/>
    <col min="10243" max="10243" width="58" style="36" customWidth="1"/>
    <col min="10244" max="10244" width="15" style="36" bestFit="1" customWidth="1"/>
    <col min="10245" max="10245" width="13.85546875" style="36" customWidth="1"/>
    <col min="10246" max="10496" width="8.7109375" style="36"/>
    <col min="10497" max="10497" width="3" style="36" customWidth="1"/>
    <col min="10498" max="10498" width="15.42578125" style="36" customWidth="1"/>
    <col min="10499" max="10499" width="58" style="36" customWidth="1"/>
    <col min="10500" max="10500" width="15" style="36" bestFit="1" customWidth="1"/>
    <col min="10501" max="10501" width="13.85546875" style="36" customWidth="1"/>
    <col min="10502" max="10752" width="8.7109375" style="36"/>
    <col min="10753" max="10753" width="3" style="36" customWidth="1"/>
    <col min="10754" max="10754" width="15.42578125" style="36" customWidth="1"/>
    <col min="10755" max="10755" width="58" style="36" customWidth="1"/>
    <col min="10756" max="10756" width="15" style="36" bestFit="1" customWidth="1"/>
    <col min="10757" max="10757" width="13.85546875" style="36" customWidth="1"/>
    <col min="10758" max="11008" width="8.7109375" style="36"/>
    <col min="11009" max="11009" width="3" style="36" customWidth="1"/>
    <col min="11010" max="11010" width="15.42578125" style="36" customWidth="1"/>
    <col min="11011" max="11011" width="58" style="36" customWidth="1"/>
    <col min="11012" max="11012" width="15" style="36" bestFit="1" customWidth="1"/>
    <col min="11013" max="11013" width="13.85546875" style="36" customWidth="1"/>
    <col min="11014" max="11264" width="8.7109375" style="36"/>
    <col min="11265" max="11265" width="3" style="36" customWidth="1"/>
    <col min="11266" max="11266" width="15.42578125" style="36" customWidth="1"/>
    <col min="11267" max="11267" width="58" style="36" customWidth="1"/>
    <col min="11268" max="11268" width="15" style="36" bestFit="1" customWidth="1"/>
    <col min="11269" max="11269" width="13.85546875" style="36" customWidth="1"/>
    <col min="11270" max="11520" width="8.7109375" style="36"/>
    <col min="11521" max="11521" width="3" style="36" customWidth="1"/>
    <col min="11522" max="11522" width="15.42578125" style="36" customWidth="1"/>
    <col min="11523" max="11523" width="58" style="36" customWidth="1"/>
    <col min="11524" max="11524" width="15" style="36" bestFit="1" customWidth="1"/>
    <col min="11525" max="11525" width="13.85546875" style="36" customWidth="1"/>
    <col min="11526" max="11776" width="8.7109375" style="36"/>
    <col min="11777" max="11777" width="3" style="36" customWidth="1"/>
    <col min="11778" max="11778" width="15.42578125" style="36" customWidth="1"/>
    <col min="11779" max="11779" width="58" style="36" customWidth="1"/>
    <col min="11780" max="11780" width="15" style="36" bestFit="1" customWidth="1"/>
    <col min="11781" max="11781" width="13.85546875" style="36" customWidth="1"/>
    <col min="11782" max="12032" width="8.7109375" style="36"/>
    <col min="12033" max="12033" width="3" style="36" customWidth="1"/>
    <col min="12034" max="12034" width="15.42578125" style="36" customWidth="1"/>
    <col min="12035" max="12035" width="58" style="36" customWidth="1"/>
    <col min="12036" max="12036" width="15" style="36" bestFit="1" customWidth="1"/>
    <col min="12037" max="12037" width="13.85546875" style="36" customWidth="1"/>
    <col min="12038" max="12288" width="8.7109375" style="36"/>
    <col min="12289" max="12289" width="3" style="36" customWidth="1"/>
    <col min="12290" max="12290" width="15.42578125" style="36" customWidth="1"/>
    <col min="12291" max="12291" width="58" style="36" customWidth="1"/>
    <col min="12292" max="12292" width="15" style="36" bestFit="1" customWidth="1"/>
    <col min="12293" max="12293" width="13.85546875" style="36" customWidth="1"/>
    <col min="12294" max="12544" width="8.7109375" style="36"/>
    <col min="12545" max="12545" width="3" style="36" customWidth="1"/>
    <col min="12546" max="12546" width="15.42578125" style="36" customWidth="1"/>
    <col min="12547" max="12547" width="58" style="36" customWidth="1"/>
    <col min="12548" max="12548" width="15" style="36" bestFit="1" customWidth="1"/>
    <col min="12549" max="12549" width="13.85546875" style="36" customWidth="1"/>
    <col min="12550" max="12800" width="8.7109375" style="36"/>
    <col min="12801" max="12801" width="3" style="36" customWidth="1"/>
    <col min="12802" max="12802" width="15.42578125" style="36" customWidth="1"/>
    <col min="12803" max="12803" width="58" style="36" customWidth="1"/>
    <col min="12804" max="12804" width="15" style="36" bestFit="1" customWidth="1"/>
    <col min="12805" max="12805" width="13.85546875" style="36" customWidth="1"/>
    <col min="12806" max="13056" width="8.7109375" style="36"/>
    <col min="13057" max="13057" width="3" style="36" customWidth="1"/>
    <col min="13058" max="13058" width="15.42578125" style="36" customWidth="1"/>
    <col min="13059" max="13059" width="58" style="36" customWidth="1"/>
    <col min="13060" max="13060" width="15" style="36" bestFit="1" customWidth="1"/>
    <col min="13061" max="13061" width="13.85546875" style="36" customWidth="1"/>
    <col min="13062" max="13312" width="8.7109375" style="36"/>
    <col min="13313" max="13313" width="3" style="36" customWidth="1"/>
    <col min="13314" max="13314" width="15.42578125" style="36" customWidth="1"/>
    <col min="13315" max="13315" width="58" style="36" customWidth="1"/>
    <col min="13316" max="13316" width="15" style="36" bestFit="1" customWidth="1"/>
    <col min="13317" max="13317" width="13.85546875" style="36" customWidth="1"/>
    <col min="13318" max="13568" width="8.7109375" style="36"/>
    <col min="13569" max="13569" width="3" style="36" customWidth="1"/>
    <col min="13570" max="13570" width="15.42578125" style="36" customWidth="1"/>
    <col min="13571" max="13571" width="58" style="36" customWidth="1"/>
    <col min="13572" max="13572" width="15" style="36" bestFit="1" customWidth="1"/>
    <col min="13573" max="13573" width="13.85546875" style="36" customWidth="1"/>
    <col min="13574" max="13824" width="8.7109375" style="36"/>
    <col min="13825" max="13825" width="3" style="36" customWidth="1"/>
    <col min="13826" max="13826" width="15.42578125" style="36" customWidth="1"/>
    <col min="13827" max="13827" width="58" style="36" customWidth="1"/>
    <col min="13828" max="13828" width="15" style="36" bestFit="1" customWidth="1"/>
    <col min="13829" max="13829" width="13.85546875" style="36" customWidth="1"/>
    <col min="13830" max="14080" width="8.7109375" style="36"/>
    <col min="14081" max="14081" width="3" style="36" customWidth="1"/>
    <col min="14082" max="14082" width="15.42578125" style="36" customWidth="1"/>
    <col min="14083" max="14083" width="58" style="36" customWidth="1"/>
    <col min="14084" max="14084" width="15" style="36" bestFit="1" customWidth="1"/>
    <col min="14085" max="14085" width="13.85546875" style="36" customWidth="1"/>
    <col min="14086" max="14336" width="8.7109375" style="36"/>
    <col min="14337" max="14337" width="3" style="36" customWidth="1"/>
    <col min="14338" max="14338" width="15.42578125" style="36" customWidth="1"/>
    <col min="14339" max="14339" width="58" style="36" customWidth="1"/>
    <col min="14340" max="14340" width="15" style="36" bestFit="1" customWidth="1"/>
    <col min="14341" max="14341" width="13.85546875" style="36" customWidth="1"/>
    <col min="14342" max="14592" width="8.7109375" style="36"/>
    <col min="14593" max="14593" width="3" style="36" customWidth="1"/>
    <col min="14594" max="14594" width="15.42578125" style="36" customWidth="1"/>
    <col min="14595" max="14595" width="58" style="36" customWidth="1"/>
    <col min="14596" max="14596" width="15" style="36" bestFit="1" customWidth="1"/>
    <col min="14597" max="14597" width="13.85546875" style="36" customWidth="1"/>
    <col min="14598" max="14848" width="8.7109375" style="36"/>
    <col min="14849" max="14849" width="3" style="36" customWidth="1"/>
    <col min="14850" max="14850" width="15.42578125" style="36" customWidth="1"/>
    <col min="14851" max="14851" width="58" style="36" customWidth="1"/>
    <col min="14852" max="14852" width="15" style="36" bestFit="1" customWidth="1"/>
    <col min="14853" max="14853" width="13.85546875" style="36" customWidth="1"/>
    <col min="14854" max="15104" width="8.7109375" style="36"/>
    <col min="15105" max="15105" width="3" style="36" customWidth="1"/>
    <col min="15106" max="15106" width="15.42578125" style="36" customWidth="1"/>
    <col min="15107" max="15107" width="58" style="36" customWidth="1"/>
    <col min="15108" max="15108" width="15" style="36" bestFit="1" customWidth="1"/>
    <col min="15109" max="15109" width="13.85546875" style="36" customWidth="1"/>
    <col min="15110" max="15360" width="8.7109375" style="36"/>
    <col min="15361" max="15361" width="3" style="36" customWidth="1"/>
    <col min="15362" max="15362" width="15.42578125" style="36" customWidth="1"/>
    <col min="15363" max="15363" width="58" style="36" customWidth="1"/>
    <col min="15364" max="15364" width="15" style="36" bestFit="1" customWidth="1"/>
    <col min="15365" max="15365" width="13.85546875" style="36" customWidth="1"/>
    <col min="15366" max="15616" width="8.7109375" style="36"/>
    <col min="15617" max="15617" width="3" style="36" customWidth="1"/>
    <col min="15618" max="15618" width="15.42578125" style="36" customWidth="1"/>
    <col min="15619" max="15619" width="58" style="36" customWidth="1"/>
    <col min="15620" max="15620" width="15" style="36" bestFit="1" customWidth="1"/>
    <col min="15621" max="15621" width="13.85546875" style="36" customWidth="1"/>
    <col min="15622" max="15872" width="8.7109375" style="36"/>
    <col min="15873" max="15873" width="3" style="36" customWidth="1"/>
    <col min="15874" max="15874" width="15.42578125" style="36" customWidth="1"/>
    <col min="15875" max="15875" width="58" style="36" customWidth="1"/>
    <col min="15876" max="15876" width="15" style="36" bestFit="1" customWidth="1"/>
    <col min="15877" max="15877" width="13.85546875" style="36" customWidth="1"/>
    <col min="15878" max="16128" width="8.7109375" style="36"/>
    <col min="16129" max="16129" width="3" style="36" customWidth="1"/>
    <col min="16130" max="16130" width="15.42578125" style="36" customWidth="1"/>
    <col min="16131" max="16131" width="58" style="36" customWidth="1"/>
    <col min="16132" max="16132" width="15" style="36" bestFit="1" customWidth="1"/>
    <col min="16133" max="16133" width="13.85546875" style="36" customWidth="1"/>
    <col min="16134" max="16384" width="8.7109375" style="36"/>
  </cols>
  <sheetData>
    <row r="1" spans="1:5" x14ac:dyDescent="0.25">
      <c r="A1" s="33"/>
      <c r="B1" s="34"/>
      <c r="C1" s="34"/>
      <c r="D1" s="35" t="s">
        <v>45</v>
      </c>
    </row>
    <row r="2" spans="1:5" ht="15.75" x14ac:dyDescent="0.3">
      <c r="A2" s="37"/>
      <c r="B2" s="38"/>
      <c r="C2" s="38"/>
      <c r="D2" s="39" t="s">
        <v>46</v>
      </c>
      <c r="E2" s="40"/>
    </row>
    <row r="3" spans="1:5" ht="16.5" thickBot="1" x14ac:dyDescent="0.35">
      <c r="A3" s="37"/>
      <c r="B3" s="38"/>
      <c r="C3" s="38"/>
      <c r="D3" s="39"/>
      <c r="E3" s="40"/>
    </row>
    <row r="4" spans="1:5" ht="55.5" thickBot="1" x14ac:dyDescent="0.35">
      <c r="A4" s="41" t="s">
        <v>47</v>
      </c>
      <c r="B4" s="42"/>
      <c r="C4" s="43"/>
      <c r="D4" s="44" t="s">
        <v>48</v>
      </c>
      <c r="E4" s="45" t="s">
        <v>49</v>
      </c>
    </row>
    <row r="5" spans="1:5" ht="16.5" x14ac:dyDescent="0.3">
      <c r="A5" s="46" t="s">
        <v>50</v>
      </c>
      <c r="B5" s="47"/>
      <c r="C5" s="38"/>
      <c r="D5" s="48"/>
      <c r="E5" s="48" t="e">
        <f t="shared" ref="E5:E12" si="0">D5/$D$13</f>
        <v>#DIV/0!</v>
      </c>
    </row>
    <row r="6" spans="1:5" ht="16.5" x14ac:dyDescent="0.3">
      <c r="A6" s="49" t="s">
        <v>51</v>
      </c>
      <c r="B6" s="50"/>
      <c r="C6" s="51"/>
      <c r="D6" s="52"/>
      <c r="E6" s="48" t="e">
        <f t="shared" si="0"/>
        <v>#DIV/0!</v>
      </c>
    </row>
    <row r="7" spans="1:5" ht="16.5" x14ac:dyDescent="0.3">
      <c r="A7" s="53" t="s">
        <v>36</v>
      </c>
      <c r="B7" s="50"/>
      <c r="C7" s="54"/>
      <c r="D7" s="52"/>
      <c r="E7" s="48" t="e">
        <f t="shared" si="0"/>
        <v>#DIV/0!</v>
      </c>
    </row>
    <row r="8" spans="1:5" ht="16.5" x14ac:dyDescent="0.3">
      <c r="A8" s="53" t="s">
        <v>38</v>
      </c>
      <c r="B8" s="50"/>
      <c r="C8" s="54"/>
      <c r="D8" s="52"/>
      <c r="E8" s="48" t="e">
        <f t="shared" si="0"/>
        <v>#DIV/0!</v>
      </c>
    </row>
    <row r="9" spans="1:5" ht="16.5" x14ac:dyDescent="0.3">
      <c r="A9" s="53" t="s">
        <v>52</v>
      </c>
      <c r="B9" s="50"/>
      <c r="C9" s="54"/>
      <c r="D9" s="52"/>
      <c r="E9" s="48" t="e">
        <f t="shared" si="0"/>
        <v>#DIV/0!</v>
      </c>
    </row>
    <row r="10" spans="1:5" ht="16.5" x14ac:dyDescent="0.3">
      <c r="A10" s="53" t="s">
        <v>53</v>
      </c>
      <c r="B10" s="50"/>
      <c r="C10" s="54"/>
      <c r="D10" s="52"/>
      <c r="E10" s="48" t="e">
        <f t="shared" si="0"/>
        <v>#DIV/0!</v>
      </c>
    </row>
    <row r="11" spans="1:5" ht="16.5" x14ac:dyDescent="0.3">
      <c r="A11" s="53" t="s">
        <v>54</v>
      </c>
      <c r="B11" s="50"/>
      <c r="C11" s="54"/>
      <c r="D11" s="52"/>
      <c r="E11" s="48" t="e">
        <f t="shared" si="0"/>
        <v>#DIV/0!</v>
      </c>
    </row>
    <row r="12" spans="1:5" ht="16.5" x14ac:dyDescent="0.3">
      <c r="A12" s="53" t="s">
        <v>55</v>
      </c>
      <c r="B12" s="50"/>
      <c r="C12" s="54"/>
      <c r="D12" s="52"/>
      <c r="E12" s="48" t="e">
        <f t="shared" si="0"/>
        <v>#DIV/0!</v>
      </c>
    </row>
    <row r="13" spans="1:5" ht="16.5" x14ac:dyDescent="0.3">
      <c r="A13" s="55" t="s">
        <v>56</v>
      </c>
      <c r="C13" s="56"/>
      <c r="D13" s="52">
        <f>SUM(D5:D12)</f>
        <v>0</v>
      </c>
      <c r="E13" s="57" t="e">
        <f>SUM(E5:E12)</f>
        <v>#DIV/0!</v>
      </c>
    </row>
    <row r="14" spans="1:5" ht="16.5" x14ac:dyDescent="0.3">
      <c r="A14" s="54"/>
      <c r="B14" s="58"/>
      <c r="C14" s="58"/>
      <c r="D14" s="59"/>
      <c r="E14" s="54"/>
    </row>
    <row r="15" spans="1:5" ht="82.5" x14ac:dyDescent="0.3">
      <c r="A15" s="60"/>
      <c r="B15" s="54"/>
      <c r="C15" s="54"/>
      <c r="D15" s="61" t="s">
        <v>57</v>
      </c>
      <c r="E15" s="62"/>
    </row>
    <row r="16" spans="1:5" ht="16.5" x14ac:dyDescent="0.3">
      <c r="A16" s="63" t="s">
        <v>58</v>
      </c>
      <c r="B16" s="64"/>
      <c r="C16" s="64"/>
      <c r="D16" s="65"/>
      <c r="E16" s="54"/>
    </row>
    <row r="17" spans="1:5" ht="16.5" x14ac:dyDescent="0.3">
      <c r="A17" s="66" t="s">
        <v>59</v>
      </c>
      <c r="B17" s="67">
        <v>110</v>
      </c>
      <c r="C17" s="67" t="s">
        <v>60</v>
      </c>
      <c r="D17" s="65"/>
      <c r="E17" s="68"/>
    </row>
    <row r="18" spans="1:5" ht="16.5" x14ac:dyDescent="0.3">
      <c r="A18" s="66"/>
      <c r="B18" s="67">
        <v>113</v>
      </c>
      <c r="C18" s="67" t="s">
        <v>61</v>
      </c>
      <c r="D18" s="65"/>
      <c r="E18" s="68"/>
    </row>
    <row r="19" spans="1:5" ht="16.5" x14ac:dyDescent="0.3">
      <c r="A19" s="66"/>
      <c r="B19" s="67">
        <v>114</v>
      </c>
      <c r="C19" s="67" t="s">
        <v>62</v>
      </c>
      <c r="D19" s="65"/>
      <c r="E19" s="68"/>
    </row>
    <row r="20" spans="1:5" ht="16.5" x14ac:dyDescent="0.3">
      <c r="A20" s="66"/>
      <c r="B20" s="67">
        <v>140</v>
      </c>
      <c r="C20" s="67" t="s">
        <v>63</v>
      </c>
      <c r="D20" s="65"/>
      <c r="E20" s="68"/>
    </row>
    <row r="21" spans="1:5" ht="16.5" x14ac:dyDescent="0.3">
      <c r="A21" s="66"/>
      <c r="B21" s="67">
        <v>161</v>
      </c>
      <c r="C21" s="67" t="s">
        <v>64</v>
      </c>
      <c r="D21" s="65"/>
      <c r="E21" s="68"/>
    </row>
    <row r="22" spans="1:5" ht="16.5" x14ac:dyDescent="0.3">
      <c r="A22" s="66"/>
      <c r="B22" s="67">
        <v>172</v>
      </c>
      <c r="C22" s="67" t="s">
        <v>65</v>
      </c>
      <c r="D22" s="65"/>
      <c r="E22" s="68"/>
    </row>
    <row r="23" spans="1:5" ht="16.5" x14ac:dyDescent="0.3">
      <c r="A23" s="66"/>
      <c r="B23" s="67">
        <v>200</v>
      </c>
      <c r="C23" s="67" t="s">
        <v>66</v>
      </c>
      <c r="D23" s="65"/>
      <c r="E23" s="68"/>
    </row>
    <row r="24" spans="1:5" ht="16.5" x14ac:dyDescent="0.3">
      <c r="A24" s="66"/>
      <c r="B24" s="67">
        <v>300</v>
      </c>
      <c r="C24" s="67" t="s">
        <v>67</v>
      </c>
      <c r="D24" s="65"/>
      <c r="E24" s="68"/>
    </row>
    <row r="25" spans="1:5" ht="16.5" x14ac:dyDescent="0.3">
      <c r="A25" s="66"/>
      <c r="B25" s="67">
        <v>430</v>
      </c>
      <c r="C25" s="67" t="s">
        <v>68</v>
      </c>
      <c r="D25" s="65"/>
      <c r="E25" s="68"/>
    </row>
    <row r="26" spans="1:5" ht="16.5" x14ac:dyDescent="0.3">
      <c r="A26" s="66"/>
      <c r="B26" s="67">
        <v>563</v>
      </c>
      <c r="C26" s="67" t="s">
        <v>69</v>
      </c>
      <c r="D26" s="65"/>
      <c r="E26" s="68"/>
    </row>
    <row r="27" spans="1:5" ht="16.5" x14ac:dyDescent="0.3">
      <c r="A27" s="66"/>
      <c r="B27" s="67">
        <v>610</v>
      </c>
      <c r="C27" s="67" t="s">
        <v>70</v>
      </c>
      <c r="D27" s="65"/>
      <c r="E27" s="68"/>
    </row>
    <row r="28" spans="1:5" ht="16.5" x14ac:dyDescent="0.3">
      <c r="A28" s="66"/>
      <c r="B28" s="67">
        <v>615</v>
      </c>
      <c r="C28" s="67" t="s">
        <v>71</v>
      </c>
      <c r="D28" s="65"/>
      <c r="E28" s="68"/>
    </row>
    <row r="29" spans="1:5" ht="16.5" x14ac:dyDescent="0.3">
      <c r="A29" s="66"/>
      <c r="B29" s="67">
        <v>616</v>
      </c>
      <c r="C29" s="67" t="s">
        <v>72</v>
      </c>
      <c r="D29" s="65"/>
      <c r="E29" s="68"/>
    </row>
    <row r="30" spans="1:5" ht="16.5" x14ac:dyDescent="0.3">
      <c r="A30" s="66"/>
      <c r="B30" s="67">
        <v>642</v>
      </c>
      <c r="C30" s="67" t="s">
        <v>73</v>
      </c>
      <c r="D30" s="65"/>
      <c r="E30" s="68"/>
    </row>
    <row r="31" spans="1:5" ht="16.5" x14ac:dyDescent="0.3">
      <c r="A31" s="66"/>
      <c r="B31" s="67">
        <v>730</v>
      </c>
      <c r="C31" s="67" t="s">
        <v>74</v>
      </c>
      <c r="D31" s="65"/>
      <c r="E31" s="68"/>
    </row>
    <row r="32" spans="1:5" ht="16.5" x14ac:dyDescent="0.3">
      <c r="A32" s="66"/>
      <c r="B32" s="67"/>
      <c r="C32" s="67"/>
      <c r="D32" s="65"/>
      <c r="E32" s="68"/>
    </row>
    <row r="33" spans="1:5" ht="16.5" x14ac:dyDescent="0.3">
      <c r="A33" s="66"/>
      <c r="B33" s="67"/>
      <c r="C33" s="67"/>
      <c r="D33" s="65"/>
      <c r="E33" s="68"/>
    </row>
    <row r="34" spans="1:5" ht="31.5" x14ac:dyDescent="0.3">
      <c r="A34" s="66" t="s">
        <v>75</v>
      </c>
      <c r="B34" s="67">
        <v>140</v>
      </c>
      <c r="C34" s="67" t="s">
        <v>76</v>
      </c>
      <c r="D34" s="65"/>
      <c r="E34" s="68"/>
    </row>
    <row r="35" spans="1:5" ht="16.5" x14ac:dyDescent="0.3">
      <c r="A35" s="66"/>
      <c r="B35" s="67">
        <v>172</v>
      </c>
      <c r="C35" s="67" t="s">
        <v>77</v>
      </c>
      <c r="D35" s="65"/>
      <c r="E35" s="68"/>
    </row>
    <row r="36" spans="1:5" ht="16.5" x14ac:dyDescent="0.3">
      <c r="A36" s="66"/>
      <c r="B36" s="67">
        <v>173</v>
      </c>
      <c r="C36" s="67" t="s">
        <v>78</v>
      </c>
      <c r="D36" s="65"/>
      <c r="E36" s="68"/>
    </row>
    <row r="37" spans="1:5" ht="16.5" x14ac:dyDescent="0.3">
      <c r="A37" s="66"/>
      <c r="B37" s="67">
        <v>200</v>
      </c>
      <c r="C37" s="67" t="s">
        <v>66</v>
      </c>
      <c r="D37" s="65"/>
      <c r="E37" s="68"/>
    </row>
    <row r="38" spans="1:5" ht="16.5" x14ac:dyDescent="0.3">
      <c r="A38" s="66"/>
      <c r="B38" s="67">
        <v>610</v>
      </c>
      <c r="C38" s="67" t="s">
        <v>70</v>
      </c>
      <c r="D38" s="65"/>
      <c r="E38" s="68"/>
    </row>
    <row r="39" spans="1:5" ht="16.5" x14ac:dyDescent="0.3">
      <c r="A39" s="66"/>
      <c r="B39" s="67"/>
      <c r="C39" s="67"/>
      <c r="D39" s="65"/>
      <c r="E39" s="68"/>
    </row>
    <row r="40" spans="1:5" ht="31.5" x14ac:dyDescent="0.3">
      <c r="A40" s="66" t="s">
        <v>79</v>
      </c>
      <c r="B40" s="67">
        <v>113</v>
      </c>
      <c r="C40" s="67" t="s">
        <v>61</v>
      </c>
      <c r="D40" s="65"/>
      <c r="E40" s="68"/>
    </row>
    <row r="41" spans="1:5" ht="16.5" x14ac:dyDescent="0.3">
      <c r="A41" s="66"/>
      <c r="B41" s="67">
        <v>114</v>
      </c>
      <c r="C41" s="67" t="s">
        <v>62</v>
      </c>
      <c r="D41" s="65"/>
      <c r="E41" s="68"/>
    </row>
    <row r="42" spans="1:5" ht="16.5" x14ac:dyDescent="0.3">
      <c r="A42" s="66"/>
      <c r="B42" s="67">
        <v>116</v>
      </c>
      <c r="C42" s="67" t="s">
        <v>80</v>
      </c>
      <c r="D42" s="65"/>
      <c r="E42" s="68"/>
    </row>
    <row r="43" spans="1:5" ht="16.5" x14ac:dyDescent="0.3">
      <c r="A43" s="66"/>
      <c r="B43" s="67">
        <v>142</v>
      </c>
      <c r="C43" s="67" t="s">
        <v>81</v>
      </c>
      <c r="D43" s="65"/>
      <c r="E43" s="68"/>
    </row>
    <row r="44" spans="1:5" ht="16.5" x14ac:dyDescent="0.3">
      <c r="A44" s="66"/>
      <c r="B44" s="67">
        <v>200</v>
      </c>
      <c r="C44" s="67" t="s">
        <v>82</v>
      </c>
      <c r="D44" s="65"/>
      <c r="E44" s="68"/>
    </row>
    <row r="45" spans="1:5" ht="16.5" x14ac:dyDescent="0.3">
      <c r="A45" s="66"/>
      <c r="B45" s="67">
        <v>300</v>
      </c>
      <c r="C45" s="67" t="s">
        <v>67</v>
      </c>
      <c r="D45" s="65"/>
      <c r="E45" s="68"/>
    </row>
    <row r="46" spans="1:5" ht="16.5" x14ac:dyDescent="0.3">
      <c r="A46" s="66"/>
      <c r="B46" s="67">
        <v>580</v>
      </c>
      <c r="C46" s="67" t="s">
        <v>83</v>
      </c>
      <c r="D46" s="65"/>
      <c r="E46" s="68"/>
    </row>
    <row r="47" spans="1:5" ht="16.5" x14ac:dyDescent="0.3">
      <c r="A47" s="66"/>
      <c r="B47" s="67">
        <v>610</v>
      </c>
      <c r="C47" s="67" t="s">
        <v>70</v>
      </c>
      <c r="D47" s="65"/>
      <c r="E47" s="68"/>
    </row>
    <row r="48" spans="1:5" ht="16.5" x14ac:dyDescent="0.3">
      <c r="A48" s="66"/>
      <c r="B48" s="67">
        <v>810</v>
      </c>
      <c r="C48" s="67" t="s">
        <v>84</v>
      </c>
      <c r="D48" s="65"/>
      <c r="E48" s="68"/>
    </row>
    <row r="49" spans="1:5" ht="16.5" x14ac:dyDescent="0.3">
      <c r="A49" s="66"/>
      <c r="B49" s="67"/>
      <c r="C49" s="67"/>
      <c r="D49" s="65"/>
      <c r="E49" s="68"/>
    </row>
    <row r="50" spans="1:5" ht="31.5" x14ac:dyDescent="0.3">
      <c r="A50" s="66" t="s">
        <v>85</v>
      </c>
      <c r="B50" s="67">
        <v>113</v>
      </c>
      <c r="C50" s="67" t="s">
        <v>61</v>
      </c>
      <c r="D50" s="65"/>
      <c r="E50" s="68"/>
    </row>
    <row r="51" spans="1:5" ht="16.5" x14ac:dyDescent="0.3">
      <c r="A51" s="66"/>
      <c r="B51" s="67">
        <v>114</v>
      </c>
      <c r="C51" s="67" t="s">
        <v>62</v>
      </c>
      <c r="D51" s="65"/>
      <c r="E51" s="68"/>
    </row>
    <row r="52" spans="1:5" ht="16.5" x14ac:dyDescent="0.3">
      <c r="A52" s="66"/>
      <c r="B52" s="67">
        <v>116</v>
      </c>
      <c r="C52" s="67" t="s">
        <v>80</v>
      </c>
      <c r="D52" s="65"/>
      <c r="E52" s="68"/>
    </row>
    <row r="53" spans="1:5" ht="16.5" x14ac:dyDescent="0.3">
      <c r="A53" s="66"/>
      <c r="B53" s="67">
        <v>142</v>
      </c>
      <c r="C53" s="67" t="s">
        <v>81</v>
      </c>
      <c r="D53" s="65"/>
      <c r="E53" s="68"/>
    </row>
    <row r="54" spans="1:5" ht="16.5" x14ac:dyDescent="0.3">
      <c r="A54" s="66"/>
      <c r="B54" s="67">
        <v>200</v>
      </c>
      <c r="C54" s="67" t="s">
        <v>82</v>
      </c>
      <c r="D54" s="65"/>
      <c r="E54" s="68"/>
    </row>
    <row r="55" spans="1:5" ht="16.5" x14ac:dyDescent="0.3">
      <c r="A55" s="66"/>
      <c r="B55" s="67">
        <v>220</v>
      </c>
      <c r="C55" s="67" t="s">
        <v>86</v>
      </c>
      <c r="D55" s="65"/>
      <c r="E55" s="68"/>
    </row>
    <row r="56" spans="1:5" ht="16.5" x14ac:dyDescent="0.3">
      <c r="A56" s="66"/>
      <c r="B56" s="67">
        <v>300</v>
      </c>
      <c r="C56" s="67" t="s">
        <v>67</v>
      </c>
      <c r="D56" s="65"/>
      <c r="E56" s="68"/>
    </row>
    <row r="57" spans="1:5" ht="16.5" x14ac:dyDescent="0.3">
      <c r="A57" s="66"/>
      <c r="B57" s="67">
        <v>580</v>
      </c>
      <c r="C57" s="67" t="s">
        <v>83</v>
      </c>
      <c r="D57" s="65"/>
      <c r="E57" s="68"/>
    </row>
    <row r="58" spans="1:5" ht="16.5" x14ac:dyDescent="0.3">
      <c r="A58" s="66"/>
      <c r="B58" s="67">
        <v>610</v>
      </c>
      <c r="C58" s="67" t="s">
        <v>70</v>
      </c>
      <c r="D58" s="65"/>
      <c r="E58" s="68"/>
    </row>
    <row r="59" spans="1:5" ht="16.5" x14ac:dyDescent="0.3">
      <c r="A59" s="66"/>
      <c r="B59" s="67">
        <v>810</v>
      </c>
      <c r="C59" s="67" t="s">
        <v>84</v>
      </c>
      <c r="D59" s="65"/>
      <c r="E59" s="68"/>
    </row>
    <row r="60" spans="1:5" ht="16.5" x14ac:dyDescent="0.3">
      <c r="A60" s="66"/>
      <c r="B60" s="67"/>
      <c r="C60" s="67"/>
      <c r="D60" s="65"/>
      <c r="E60" s="68"/>
    </row>
    <row r="61" spans="1:5" ht="31.5" x14ac:dyDescent="0.3">
      <c r="A61" s="66" t="s">
        <v>87</v>
      </c>
      <c r="B61" s="67">
        <v>180</v>
      </c>
      <c r="C61" s="67" t="s">
        <v>88</v>
      </c>
      <c r="D61" s="65"/>
      <c r="E61" s="68"/>
    </row>
    <row r="62" spans="1:5" ht="16.5" x14ac:dyDescent="0.3">
      <c r="A62" s="66"/>
      <c r="B62" s="67">
        <v>200</v>
      </c>
      <c r="C62" s="67" t="s">
        <v>82</v>
      </c>
      <c r="D62" s="65"/>
      <c r="E62" s="68"/>
    </row>
    <row r="63" spans="1:5" ht="16.5" x14ac:dyDescent="0.3">
      <c r="A63" s="66"/>
      <c r="B63" s="67">
        <v>430</v>
      </c>
      <c r="C63" s="67" t="s">
        <v>89</v>
      </c>
      <c r="D63" s="65"/>
      <c r="E63" s="68"/>
    </row>
    <row r="64" spans="1:5" ht="16.5" x14ac:dyDescent="0.3">
      <c r="A64" s="66"/>
      <c r="B64" s="67">
        <v>595</v>
      </c>
      <c r="C64" s="67" t="s">
        <v>90</v>
      </c>
      <c r="D64" s="65"/>
      <c r="E64" s="68"/>
    </row>
    <row r="65" spans="1:5" ht="16.5" x14ac:dyDescent="0.3">
      <c r="A65" s="66"/>
      <c r="B65" s="67">
        <v>620</v>
      </c>
      <c r="C65" s="67" t="s">
        <v>91</v>
      </c>
      <c r="D65" s="65"/>
      <c r="E65" s="68"/>
    </row>
    <row r="66" spans="1:5" ht="16.5" x14ac:dyDescent="0.3">
      <c r="A66" s="66"/>
      <c r="B66" s="67"/>
      <c r="C66" s="67"/>
      <c r="D66" s="65"/>
      <c r="E66" s="68"/>
    </row>
    <row r="67" spans="1:5" ht="31.5" x14ac:dyDescent="0.3">
      <c r="A67" s="66" t="s">
        <v>92</v>
      </c>
      <c r="B67" s="67">
        <v>165</v>
      </c>
      <c r="C67" s="67" t="s">
        <v>93</v>
      </c>
      <c r="D67" s="65"/>
      <c r="E67" s="68"/>
    </row>
    <row r="68" spans="1:5" ht="16.5" x14ac:dyDescent="0.3">
      <c r="A68" s="66"/>
      <c r="B68" s="67">
        <v>290</v>
      </c>
      <c r="C68" s="67" t="s">
        <v>66</v>
      </c>
      <c r="D68" s="65"/>
      <c r="E68" s="68"/>
    </row>
    <row r="69" spans="1:5" ht="16.5" x14ac:dyDescent="0.3">
      <c r="A69" s="66"/>
      <c r="B69" s="67">
        <v>610</v>
      </c>
      <c r="C69" s="67" t="s">
        <v>70</v>
      </c>
      <c r="D69" s="65"/>
      <c r="E69" s="68"/>
    </row>
    <row r="70" spans="1:5" ht="16.5" x14ac:dyDescent="0.3">
      <c r="A70" s="66"/>
      <c r="B70" s="67">
        <v>642</v>
      </c>
      <c r="C70" s="67" t="s">
        <v>73</v>
      </c>
      <c r="D70" s="65"/>
      <c r="E70" s="68"/>
    </row>
    <row r="71" spans="1:5" ht="16.5" x14ac:dyDescent="0.3">
      <c r="A71" s="69"/>
      <c r="B71" s="64"/>
      <c r="C71" s="64"/>
      <c r="D71" s="70"/>
      <c r="E71" s="62"/>
    </row>
    <row r="72" spans="1:5" ht="16.5" x14ac:dyDescent="0.3">
      <c r="A72" s="71"/>
      <c r="B72" s="72"/>
      <c r="C72" s="73" t="s">
        <v>94</v>
      </c>
      <c r="D72" s="74">
        <f>SUM(D17:D71)</f>
        <v>0</v>
      </c>
      <c r="E72" s="51"/>
    </row>
    <row r="73" spans="1:5" ht="16.5" x14ac:dyDescent="0.3">
      <c r="A73" s="67"/>
      <c r="B73" s="67"/>
      <c r="C73" s="67"/>
      <c r="D73" s="67"/>
      <c r="E73" s="54"/>
    </row>
    <row r="74" spans="1:5" ht="15.75" x14ac:dyDescent="0.3">
      <c r="A74" s="67"/>
      <c r="B74" s="75"/>
      <c r="C74" s="75"/>
      <c r="D74" s="75"/>
    </row>
    <row r="75" spans="1:5" ht="15.75" x14ac:dyDescent="0.3">
      <c r="A75" s="75"/>
      <c r="B75" s="75"/>
      <c r="C75" s="75"/>
      <c r="D75" s="75"/>
    </row>
    <row r="76" spans="1:5" ht="15.75" x14ac:dyDescent="0.3">
      <c r="A76" s="75"/>
      <c r="B76" s="75"/>
      <c r="C76" s="75"/>
      <c r="D76" s="75"/>
    </row>
    <row r="77" spans="1:5" ht="15.75" x14ac:dyDescent="0.3">
      <c r="A77" s="75"/>
      <c r="B77" s="75"/>
      <c r="C77" s="75"/>
      <c r="D77" s="75"/>
    </row>
    <row r="78" spans="1:5" ht="15.75" x14ac:dyDescent="0.3">
      <c r="A78" s="75"/>
      <c r="B78" s="75"/>
      <c r="C78" s="75"/>
      <c r="D78" s="75"/>
    </row>
    <row r="79" spans="1:5" ht="15.75" x14ac:dyDescent="0.3">
      <c r="A79" s="75"/>
      <c r="B79" s="75"/>
      <c r="C79" s="75"/>
      <c r="D79" s="75"/>
    </row>
    <row r="80" spans="1:5" ht="15.75" x14ac:dyDescent="0.3">
      <c r="A80" s="75"/>
      <c r="B80" s="75"/>
      <c r="C80" s="75"/>
      <c r="D80" s="75"/>
    </row>
    <row r="81" spans="1:4" ht="15.75" x14ac:dyDescent="0.3">
      <c r="A81" s="75"/>
      <c r="B81" s="75"/>
      <c r="C81" s="75"/>
      <c r="D81" s="75"/>
    </row>
    <row r="82" spans="1:4" ht="15.75" x14ac:dyDescent="0.3">
      <c r="A82" s="75"/>
      <c r="B82" s="75"/>
      <c r="C82" s="75"/>
      <c r="D82" s="75"/>
    </row>
    <row r="83" spans="1:4" ht="15.75" x14ac:dyDescent="0.3">
      <c r="A83" s="75"/>
      <c r="B83" s="75"/>
      <c r="C83" s="75"/>
      <c r="D83" s="75"/>
    </row>
    <row r="84" spans="1:4" ht="15.75" x14ac:dyDescent="0.3">
      <c r="A84" s="75"/>
      <c r="B84" s="75"/>
      <c r="C84" s="75"/>
      <c r="D84" s="75"/>
    </row>
    <row r="85" spans="1:4" ht="15.75" x14ac:dyDescent="0.3">
      <c r="A85" s="75"/>
      <c r="B85" s="75"/>
      <c r="C85" s="75"/>
      <c r="D85" s="75"/>
    </row>
    <row r="86" spans="1:4" ht="15.75" x14ac:dyDescent="0.3">
      <c r="A86" s="75"/>
      <c r="B86" s="75"/>
      <c r="C86" s="75"/>
      <c r="D86" s="75"/>
    </row>
    <row r="87" spans="1:4" ht="15.75" x14ac:dyDescent="0.3">
      <c r="A87" s="75"/>
      <c r="B87" s="75"/>
      <c r="C87" s="75"/>
      <c r="D87" s="75"/>
    </row>
    <row r="88" spans="1:4" ht="15.75" x14ac:dyDescent="0.3">
      <c r="A88" s="75"/>
      <c r="B88" s="75"/>
      <c r="C88" s="75"/>
      <c r="D88" s="75"/>
    </row>
    <row r="89" spans="1:4" ht="15.75" x14ac:dyDescent="0.3">
      <c r="A89" s="75"/>
      <c r="B89" s="75"/>
      <c r="C89" s="75"/>
      <c r="D89" s="75"/>
    </row>
    <row r="90" spans="1:4" ht="15.75" x14ac:dyDescent="0.3">
      <c r="A90" s="75"/>
      <c r="B90" s="75"/>
      <c r="C90" s="75"/>
      <c r="D90" s="75"/>
    </row>
    <row r="91" spans="1:4" ht="15.75" x14ac:dyDescent="0.3">
      <c r="A91" s="75"/>
      <c r="B91" s="75"/>
      <c r="C91" s="75"/>
      <c r="D91" s="75"/>
    </row>
    <row r="92" spans="1:4" ht="15.75" x14ac:dyDescent="0.3">
      <c r="A92" s="75"/>
      <c r="B92" s="75"/>
      <c r="C92" s="75"/>
      <c r="D92" s="75"/>
    </row>
    <row r="93" spans="1:4" ht="15.75" x14ac:dyDescent="0.3">
      <c r="A93" s="75"/>
      <c r="B93" s="75"/>
      <c r="C93" s="75"/>
      <c r="D93" s="75"/>
    </row>
    <row r="94" spans="1:4" ht="15.75" x14ac:dyDescent="0.3">
      <c r="A94" s="75"/>
      <c r="B94" s="75"/>
      <c r="C94" s="75"/>
      <c r="D94" s="75"/>
    </row>
    <row r="95" spans="1:4" ht="15.75" x14ac:dyDescent="0.3">
      <c r="A95" s="75"/>
      <c r="B95" s="75"/>
      <c r="C95" s="75"/>
      <c r="D95" s="75"/>
    </row>
    <row r="96" spans="1:4" ht="15.75" x14ac:dyDescent="0.3">
      <c r="A96" s="75"/>
      <c r="B96" s="75"/>
      <c r="C96" s="75"/>
      <c r="D96" s="75"/>
    </row>
    <row r="97" spans="1:4" ht="15.75" x14ac:dyDescent="0.3">
      <c r="A97" s="75"/>
      <c r="B97" s="75"/>
      <c r="C97" s="75"/>
      <c r="D97" s="75"/>
    </row>
    <row r="98" spans="1:4" ht="15.75" x14ac:dyDescent="0.3">
      <c r="A98" s="75"/>
      <c r="B98" s="75"/>
      <c r="C98" s="75"/>
      <c r="D98" s="75"/>
    </row>
  </sheetData>
  <printOptions horizontalCentered="1" verticalCentered="1"/>
  <pageMargins left="0.75" right="0.75" top="0.66" bottom="0.68" header="0.31" footer="0.5"/>
  <pageSetup scale="51" orientation="portrait" r:id="rId1"/>
  <headerFooter alignWithMargins="0">
    <oddHeader xml:space="preserve">&amp;C&amp;16SCHOOLWIDE FEDERAL ALLOCATION PLAN
ILLUSTRATIVE EXAMPLE BY SCHOOL
</oddHeader>
  </headerFooter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F72"/>
  <sheetViews>
    <sheetView zoomScaleNormal="100" workbookViewId="0">
      <selection activeCell="E6" sqref="E6:E14"/>
    </sheetView>
  </sheetViews>
  <sheetFormatPr defaultRowHeight="12.75" x14ac:dyDescent="0.25"/>
  <cols>
    <col min="1" max="1" width="5.5703125" style="76" customWidth="1"/>
    <col min="2" max="2" width="33.5703125" style="76" customWidth="1"/>
    <col min="3" max="3" width="7.140625" style="76" customWidth="1"/>
    <col min="4" max="4" width="36.5703125" style="76" customWidth="1"/>
    <col min="5" max="5" width="18.5703125" style="76" customWidth="1"/>
    <col min="6" max="6" width="13.85546875" style="76" customWidth="1"/>
    <col min="7" max="257" width="8.7109375" style="76"/>
    <col min="258" max="258" width="3" style="76" customWidth="1"/>
    <col min="259" max="259" width="15.42578125" style="76" customWidth="1"/>
    <col min="260" max="260" width="58" style="76" customWidth="1"/>
    <col min="261" max="261" width="15" style="76" bestFit="1" customWidth="1"/>
    <col min="262" max="262" width="13.85546875" style="76" customWidth="1"/>
    <col min="263" max="513" width="8.7109375" style="76"/>
    <col min="514" max="514" width="3" style="76" customWidth="1"/>
    <col min="515" max="515" width="15.42578125" style="76" customWidth="1"/>
    <col min="516" max="516" width="58" style="76" customWidth="1"/>
    <col min="517" max="517" width="15" style="76" bestFit="1" customWidth="1"/>
    <col min="518" max="518" width="13.85546875" style="76" customWidth="1"/>
    <col min="519" max="769" width="8.7109375" style="76"/>
    <col min="770" max="770" width="3" style="76" customWidth="1"/>
    <col min="771" max="771" width="15.42578125" style="76" customWidth="1"/>
    <col min="772" max="772" width="58" style="76" customWidth="1"/>
    <col min="773" max="773" width="15" style="76" bestFit="1" customWidth="1"/>
    <col min="774" max="774" width="13.85546875" style="76" customWidth="1"/>
    <col min="775" max="1025" width="8.7109375" style="76"/>
    <col min="1026" max="1026" width="3" style="76" customWidth="1"/>
    <col min="1027" max="1027" width="15.42578125" style="76" customWidth="1"/>
    <col min="1028" max="1028" width="58" style="76" customWidth="1"/>
    <col min="1029" max="1029" width="15" style="76" bestFit="1" customWidth="1"/>
    <col min="1030" max="1030" width="13.85546875" style="76" customWidth="1"/>
    <col min="1031" max="1281" width="8.7109375" style="76"/>
    <col min="1282" max="1282" width="3" style="76" customWidth="1"/>
    <col min="1283" max="1283" width="15.42578125" style="76" customWidth="1"/>
    <col min="1284" max="1284" width="58" style="76" customWidth="1"/>
    <col min="1285" max="1285" width="15" style="76" bestFit="1" customWidth="1"/>
    <col min="1286" max="1286" width="13.85546875" style="76" customWidth="1"/>
    <col min="1287" max="1537" width="8.7109375" style="76"/>
    <col min="1538" max="1538" width="3" style="76" customWidth="1"/>
    <col min="1539" max="1539" width="15.42578125" style="76" customWidth="1"/>
    <col min="1540" max="1540" width="58" style="76" customWidth="1"/>
    <col min="1541" max="1541" width="15" style="76" bestFit="1" customWidth="1"/>
    <col min="1542" max="1542" width="13.85546875" style="76" customWidth="1"/>
    <col min="1543" max="1793" width="8.7109375" style="76"/>
    <col min="1794" max="1794" width="3" style="76" customWidth="1"/>
    <col min="1795" max="1795" width="15.42578125" style="76" customWidth="1"/>
    <col min="1796" max="1796" width="58" style="76" customWidth="1"/>
    <col min="1797" max="1797" width="15" style="76" bestFit="1" customWidth="1"/>
    <col min="1798" max="1798" width="13.85546875" style="76" customWidth="1"/>
    <col min="1799" max="2049" width="8.7109375" style="76"/>
    <col min="2050" max="2050" width="3" style="76" customWidth="1"/>
    <col min="2051" max="2051" width="15.42578125" style="76" customWidth="1"/>
    <col min="2052" max="2052" width="58" style="76" customWidth="1"/>
    <col min="2053" max="2053" width="15" style="76" bestFit="1" customWidth="1"/>
    <col min="2054" max="2054" width="13.85546875" style="76" customWidth="1"/>
    <col min="2055" max="2305" width="8.7109375" style="76"/>
    <col min="2306" max="2306" width="3" style="76" customWidth="1"/>
    <col min="2307" max="2307" width="15.42578125" style="76" customWidth="1"/>
    <col min="2308" max="2308" width="58" style="76" customWidth="1"/>
    <col min="2309" max="2309" width="15" style="76" bestFit="1" customWidth="1"/>
    <col min="2310" max="2310" width="13.85546875" style="76" customWidth="1"/>
    <col min="2311" max="2561" width="8.7109375" style="76"/>
    <col min="2562" max="2562" width="3" style="76" customWidth="1"/>
    <col min="2563" max="2563" width="15.42578125" style="76" customWidth="1"/>
    <col min="2564" max="2564" width="58" style="76" customWidth="1"/>
    <col min="2565" max="2565" width="15" style="76" bestFit="1" customWidth="1"/>
    <col min="2566" max="2566" width="13.85546875" style="76" customWidth="1"/>
    <col min="2567" max="2817" width="8.7109375" style="76"/>
    <col min="2818" max="2818" width="3" style="76" customWidth="1"/>
    <col min="2819" max="2819" width="15.42578125" style="76" customWidth="1"/>
    <col min="2820" max="2820" width="58" style="76" customWidth="1"/>
    <col min="2821" max="2821" width="15" style="76" bestFit="1" customWidth="1"/>
    <col min="2822" max="2822" width="13.85546875" style="76" customWidth="1"/>
    <col min="2823" max="3073" width="8.7109375" style="76"/>
    <col min="3074" max="3074" width="3" style="76" customWidth="1"/>
    <col min="3075" max="3075" width="15.42578125" style="76" customWidth="1"/>
    <col min="3076" max="3076" width="58" style="76" customWidth="1"/>
    <col min="3077" max="3077" width="15" style="76" bestFit="1" customWidth="1"/>
    <col min="3078" max="3078" width="13.85546875" style="76" customWidth="1"/>
    <col min="3079" max="3329" width="8.7109375" style="76"/>
    <col min="3330" max="3330" width="3" style="76" customWidth="1"/>
    <col min="3331" max="3331" width="15.42578125" style="76" customWidth="1"/>
    <col min="3332" max="3332" width="58" style="76" customWidth="1"/>
    <col min="3333" max="3333" width="15" style="76" bestFit="1" customWidth="1"/>
    <col min="3334" max="3334" width="13.85546875" style="76" customWidth="1"/>
    <col min="3335" max="3585" width="8.7109375" style="76"/>
    <col min="3586" max="3586" width="3" style="76" customWidth="1"/>
    <col min="3587" max="3587" width="15.42578125" style="76" customWidth="1"/>
    <col min="3588" max="3588" width="58" style="76" customWidth="1"/>
    <col min="3589" max="3589" width="15" style="76" bestFit="1" customWidth="1"/>
    <col min="3590" max="3590" width="13.85546875" style="76" customWidth="1"/>
    <col min="3591" max="3841" width="8.7109375" style="76"/>
    <col min="3842" max="3842" width="3" style="76" customWidth="1"/>
    <col min="3843" max="3843" width="15.42578125" style="76" customWidth="1"/>
    <col min="3844" max="3844" width="58" style="76" customWidth="1"/>
    <col min="3845" max="3845" width="15" style="76" bestFit="1" customWidth="1"/>
    <col min="3846" max="3846" width="13.85546875" style="76" customWidth="1"/>
    <col min="3847" max="4097" width="8.7109375" style="76"/>
    <col min="4098" max="4098" width="3" style="76" customWidth="1"/>
    <col min="4099" max="4099" width="15.42578125" style="76" customWidth="1"/>
    <col min="4100" max="4100" width="58" style="76" customWidth="1"/>
    <col min="4101" max="4101" width="15" style="76" bestFit="1" customWidth="1"/>
    <col min="4102" max="4102" width="13.85546875" style="76" customWidth="1"/>
    <col min="4103" max="4353" width="8.7109375" style="76"/>
    <col min="4354" max="4354" width="3" style="76" customWidth="1"/>
    <col min="4355" max="4355" width="15.42578125" style="76" customWidth="1"/>
    <col min="4356" max="4356" width="58" style="76" customWidth="1"/>
    <col min="4357" max="4357" width="15" style="76" bestFit="1" customWidth="1"/>
    <col min="4358" max="4358" width="13.85546875" style="76" customWidth="1"/>
    <col min="4359" max="4609" width="8.7109375" style="76"/>
    <col min="4610" max="4610" width="3" style="76" customWidth="1"/>
    <col min="4611" max="4611" width="15.42578125" style="76" customWidth="1"/>
    <col min="4612" max="4612" width="58" style="76" customWidth="1"/>
    <col min="4613" max="4613" width="15" style="76" bestFit="1" customWidth="1"/>
    <col min="4614" max="4614" width="13.85546875" style="76" customWidth="1"/>
    <col min="4615" max="4865" width="8.7109375" style="76"/>
    <col min="4866" max="4866" width="3" style="76" customWidth="1"/>
    <col min="4867" max="4867" width="15.42578125" style="76" customWidth="1"/>
    <col min="4868" max="4868" width="58" style="76" customWidth="1"/>
    <col min="4869" max="4869" width="15" style="76" bestFit="1" customWidth="1"/>
    <col min="4870" max="4870" width="13.85546875" style="76" customWidth="1"/>
    <col min="4871" max="5121" width="8.7109375" style="76"/>
    <col min="5122" max="5122" width="3" style="76" customWidth="1"/>
    <col min="5123" max="5123" width="15.42578125" style="76" customWidth="1"/>
    <col min="5124" max="5124" width="58" style="76" customWidth="1"/>
    <col min="5125" max="5125" width="15" style="76" bestFit="1" customWidth="1"/>
    <col min="5126" max="5126" width="13.85546875" style="76" customWidth="1"/>
    <col min="5127" max="5377" width="8.7109375" style="76"/>
    <col min="5378" max="5378" width="3" style="76" customWidth="1"/>
    <col min="5379" max="5379" width="15.42578125" style="76" customWidth="1"/>
    <col min="5380" max="5380" width="58" style="76" customWidth="1"/>
    <col min="5381" max="5381" width="15" style="76" bestFit="1" customWidth="1"/>
    <col min="5382" max="5382" width="13.85546875" style="76" customWidth="1"/>
    <col min="5383" max="5633" width="8.7109375" style="76"/>
    <col min="5634" max="5634" width="3" style="76" customWidth="1"/>
    <col min="5635" max="5635" width="15.42578125" style="76" customWidth="1"/>
    <col min="5636" max="5636" width="58" style="76" customWidth="1"/>
    <col min="5637" max="5637" width="15" style="76" bestFit="1" customWidth="1"/>
    <col min="5638" max="5638" width="13.85546875" style="76" customWidth="1"/>
    <col min="5639" max="5889" width="8.7109375" style="76"/>
    <col min="5890" max="5890" width="3" style="76" customWidth="1"/>
    <col min="5891" max="5891" width="15.42578125" style="76" customWidth="1"/>
    <col min="5892" max="5892" width="58" style="76" customWidth="1"/>
    <col min="5893" max="5893" width="15" style="76" bestFit="1" customWidth="1"/>
    <col min="5894" max="5894" width="13.85546875" style="76" customWidth="1"/>
    <col min="5895" max="6145" width="8.7109375" style="76"/>
    <col min="6146" max="6146" width="3" style="76" customWidth="1"/>
    <col min="6147" max="6147" width="15.42578125" style="76" customWidth="1"/>
    <col min="6148" max="6148" width="58" style="76" customWidth="1"/>
    <col min="6149" max="6149" width="15" style="76" bestFit="1" customWidth="1"/>
    <col min="6150" max="6150" width="13.85546875" style="76" customWidth="1"/>
    <col min="6151" max="6401" width="8.7109375" style="76"/>
    <col min="6402" max="6402" width="3" style="76" customWidth="1"/>
    <col min="6403" max="6403" width="15.42578125" style="76" customWidth="1"/>
    <col min="6404" max="6404" width="58" style="76" customWidth="1"/>
    <col min="6405" max="6405" width="15" style="76" bestFit="1" customWidth="1"/>
    <col min="6406" max="6406" width="13.85546875" style="76" customWidth="1"/>
    <col min="6407" max="6657" width="8.7109375" style="76"/>
    <col min="6658" max="6658" width="3" style="76" customWidth="1"/>
    <col min="6659" max="6659" width="15.42578125" style="76" customWidth="1"/>
    <col min="6660" max="6660" width="58" style="76" customWidth="1"/>
    <col min="6661" max="6661" width="15" style="76" bestFit="1" customWidth="1"/>
    <col min="6662" max="6662" width="13.85546875" style="76" customWidth="1"/>
    <col min="6663" max="6913" width="8.7109375" style="76"/>
    <col min="6914" max="6914" width="3" style="76" customWidth="1"/>
    <col min="6915" max="6915" width="15.42578125" style="76" customWidth="1"/>
    <col min="6916" max="6916" width="58" style="76" customWidth="1"/>
    <col min="6917" max="6917" width="15" style="76" bestFit="1" customWidth="1"/>
    <col min="6918" max="6918" width="13.85546875" style="76" customWidth="1"/>
    <col min="6919" max="7169" width="8.7109375" style="76"/>
    <col min="7170" max="7170" width="3" style="76" customWidth="1"/>
    <col min="7171" max="7171" width="15.42578125" style="76" customWidth="1"/>
    <col min="7172" max="7172" width="58" style="76" customWidth="1"/>
    <col min="7173" max="7173" width="15" style="76" bestFit="1" customWidth="1"/>
    <col min="7174" max="7174" width="13.85546875" style="76" customWidth="1"/>
    <col min="7175" max="7425" width="8.7109375" style="76"/>
    <col min="7426" max="7426" width="3" style="76" customWidth="1"/>
    <col min="7427" max="7427" width="15.42578125" style="76" customWidth="1"/>
    <col min="7428" max="7428" width="58" style="76" customWidth="1"/>
    <col min="7429" max="7429" width="15" style="76" bestFit="1" customWidth="1"/>
    <col min="7430" max="7430" width="13.85546875" style="76" customWidth="1"/>
    <col min="7431" max="7681" width="8.7109375" style="76"/>
    <col min="7682" max="7682" width="3" style="76" customWidth="1"/>
    <col min="7683" max="7683" width="15.42578125" style="76" customWidth="1"/>
    <col min="7684" max="7684" width="58" style="76" customWidth="1"/>
    <col min="7685" max="7685" width="15" style="76" bestFit="1" customWidth="1"/>
    <col min="7686" max="7686" width="13.85546875" style="76" customWidth="1"/>
    <col min="7687" max="7937" width="8.7109375" style="76"/>
    <col min="7938" max="7938" width="3" style="76" customWidth="1"/>
    <col min="7939" max="7939" width="15.42578125" style="76" customWidth="1"/>
    <col min="7940" max="7940" width="58" style="76" customWidth="1"/>
    <col min="7941" max="7941" width="15" style="76" bestFit="1" customWidth="1"/>
    <col min="7942" max="7942" width="13.85546875" style="76" customWidth="1"/>
    <col min="7943" max="8193" width="8.7109375" style="76"/>
    <col min="8194" max="8194" width="3" style="76" customWidth="1"/>
    <col min="8195" max="8195" width="15.42578125" style="76" customWidth="1"/>
    <col min="8196" max="8196" width="58" style="76" customWidth="1"/>
    <col min="8197" max="8197" width="15" style="76" bestFit="1" customWidth="1"/>
    <col min="8198" max="8198" width="13.85546875" style="76" customWidth="1"/>
    <col min="8199" max="8449" width="8.7109375" style="76"/>
    <col min="8450" max="8450" width="3" style="76" customWidth="1"/>
    <col min="8451" max="8451" width="15.42578125" style="76" customWidth="1"/>
    <col min="8452" max="8452" width="58" style="76" customWidth="1"/>
    <col min="8453" max="8453" width="15" style="76" bestFit="1" customWidth="1"/>
    <col min="8454" max="8454" width="13.85546875" style="76" customWidth="1"/>
    <col min="8455" max="8705" width="8.7109375" style="76"/>
    <col min="8706" max="8706" width="3" style="76" customWidth="1"/>
    <col min="8707" max="8707" width="15.42578125" style="76" customWidth="1"/>
    <col min="8708" max="8708" width="58" style="76" customWidth="1"/>
    <col min="8709" max="8709" width="15" style="76" bestFit="1" customWidth="1"/>
    <col min="8710" max="8710" width="13.85546875" style="76" customWidth="1"/>
    <col min="8711" max="8961" width="8.7109375" style="76"/>
    <col min="8962" max="8962" width="3" style="76" customWidth="1"/>
    <col min="8963" max="8963" width="15.42578125" style="76" customWidth="1"/>
    <col min="8964" max="8964" width="58" style="76" customWidth="1"/>
    <col min="8965" max="8965" width="15" style="76" bestFit="1" customWidth="1"/>
    <col min="8966" max="8966" width="13.85546875" style="76" customWidth="1"/>
    <col min="8967" max="9217" width="8.7109375" style="76"/>
    <col min="9218" max="9218" width="3" style="76" customWidth="1"/>
    <col min="9219" max="9219" width="15.42578125" style="76" customWidth="1"/>
    <col min="9220" max="9220" width="58" style="76" customWidth="1"/>
    <col min="9221" max="9221" width="15" style="76" bestFit="1" customWidth="1"/>
    <col min="9222" max="9222" width="13.85546875" style="76" customWidth="1"/>
    <col min="9223" max="9473" width="8.7109375" style="76"/>
    <col min="9474" max="9474" width="3" style="76" customWidth="1"/>
    <col min="9475" max="9475" width="15.42578125" style="76" customWidth="1"/>
    <col min="9476" max="9476" width="58" style="76" customWidth="1"/>
    <col min="9477" max="9477" width="15" style="76" bestFit="1" customWidth="1"/>
    <col min="9478" max="9478" width="13.85546875" style="76" customWidth="1"/>
    <col min="9479" max="9729" width="8.7109375" style="76"/>
    <col min="9730" max="9730" width="3" style="76" customWidth="1"/>
    <col min="9731" max="9731" width="15.42578125" style="76" customWidth="1"/>
    <col min="9732" max="9732" width="58" style="76" customWidth="1"/>
    <col min="9733" max="9733" width="15" style="76" bestFit="1" customWidth="1"/>
    <col min="9734" max="9734" width="13.85546875" style="76" customWidth="1"/>
    <col min="9735" max="9985" width="8.7109375" style="76"/>
    <col min="9986" max="9986" width="3" style="76" customWidth="1"/>
    <col min="9987" max="9987" width="15.42578125" style="76" customWidth="1"/>
    <col min="9988" max="9988" width="58" style="76" customWidth="1"/>
    <col min="9989" max="9989" width="15" style="76" bestFit="1" customWidth="1"/>
    <col min="9990" max="9990" width="13.85546875" style="76" customWidth="1"/>
    <col min="9991" max="10241" width="8.7109375" style="76"/>
    <col min="10242" max="10242" width="3" style="76" customWidth="1"/>
    <col min="10243" max="10243" width="15.42578125" style="76" customWidth="1"/>
    <col min="10244" max="10244" width="58" style="76" customWidth="1"/>
    <col min="10245" max="10245" width="15" style="76" bestFit="1" customWidth="1"/>
    <col min="10246" max="10246" width="13.85546875" style="76" customWidth="1"/>
    <col min="10247" max="10497" width="8.7109375" style="76"/>
    <col min="10498" max="10498" width="3" style="76" customWidth="1"/>
    <col min="10499" max="10499" width="15.42578125" style="76" customWidth="1"/>
    <col min="10500" max="10500" width="58" style="76" customWidth="1"/>
    <col min="10501" max="10501" width="15" style="76" bestFit="1" customWidth="1"/>
    <col min="10502" max="10502" width="13.85546875" style="76" customWidth="1"/>
    <col min="10503" max="10753" width="8.7109375" style="76"/>
    <col min="10754" max="10754" width="3" style="76" customWidth="1"/>
    <col min="10755" max="10755" width="15.42578125" style="76" customWidth="1"/>
    <col min="10756" max="10756" width="58" style="76" customWidth="1"/>
    <col min="10757" max="10757" width="15" style="76" bestFit="1" customWidth="1"/>
    <col min="10758" max="10758" width="13.85546875" style="76" customWidth="1"/>
    <col min="10759" max="11009" width="8.7109375" style="76"/>
    <col min="11010" max="11010" width="3" style="76" customWidth="1"/>
    <col min="11011" max="11011" width="15.42578125" style="76" customWidth="1"/>
    <col min="11012" max="11012" width="58" style="76" customWidth="1"/>
    <col min="11013" max="11013" width="15" style="76" bestFit="1" customWidth="1"/>
    <col min="11014" max="11014" width="13.85546875" style="76" customWidth="1"/>
    <col min="11015" max="11265" width="8.7109375" style="76"/>
    <col min="11266" max="11266" width="3" style="76" customWidth="1"/>
    <col min="11267" max="11267" width="15.42578125" style="76" customWidth="1"/>
    <col min="11268" max="11268" width="58" style="76" customWidth="1"/>
    <col min="11269" max="11269" width="15" style="76" bestFit="1" customWidth="1"/>
    <col min="11270" max="11270" width="13.85546875" style="76" customWidth="1"/>
    <col min="11271" max="11521" width="8.7109375" style="76"/>
    <col min="11522" max="11522" width="3" style="76" customWidth="1"/>
    <col min="11523" max="11523" width="15.42578125" style="76" customWidth="1"/>
    <col min="11524" max="11524" width="58" style="76" customWidth="1"/>
    <col min="11525" max="11525" width="15" style="76" bestFit="1" customWidth="1"/>
    <col min="11526" max="11526" width="13.85546875" style="76" customWidth="1"/>
    <col min="11527" max="11777" width="8.7109375" style="76"/>
    <col min="11778" max="11778" width="3" style="76" customWidth="1"/>
    <col min="11779" max="11779" width="15.42578125" style="76" customWidth="1"/>
    <col min="11780" max="11780" width="58" style="76" customWidth="1"/>
    <col min="11781" max="11781" width="15" style="76" bestFit="1" customWidth="1"/>
    <col min="11782" max="11782" width="13.85546875" style="76" customWidth="1"/>
    <col min="11783" max="12033" width="8.7109375" style="76"/>
    <col min="12034" max="12034" width="3" style="76" customWidth="1"/>
    <col min="12035" max="12035" width="15.42578125" style="76" customWidth="1"/>
    <col min="12036" max="12036" width="58" style="76" customWidth="1"/>
    <col min="12037" max="12037" width="15" style="76" bestFit="1" customWidth="1"/>
    <col min="12038" max="12038" width="13.85546875" style="76" customWidth="1"/>
    <col min="12039" max="12289" width="8.7109375" style="76"/>
    <col min="12290" max="12290" width="3" style="76" customWidth="1"/>
    <col min="12291" max="12291" width="15.42578125" style="76" customWidth="1"/>
    <col min="12292" max="12292" width="58" style="76" customWidth="1"/>
    <col min="12293" max="12293" width="15" style="76" bestFit="1" customWidth="1"/>
    <col min="12294" max="12294" width="13.85546875" style="76" customWidth="1"/>
    <col min="12295" max="12545" width="8.7109375" style="76"/>
    <col min="12546" max="12546" width="3" style="76" customWidth="1"/>
    <col min="12547" max="12547" width="15.42578125" style="76" customWidth="1"/>
    <col min="12548" max="12548" width="58" style="76" customWidth="1"/>
    <col min="12549" max="12549" width="15" style="76" bestFit="1" customWidth="1"/>
    <col min="12550" max="12550" width="13.85546875" style="76" customWidth="1"/>
    <col min="12551" max="12801" width="8.7109375" style="76"/>
    <col min="12802" max="12802" width="3" style="76" customWidth="1"/>
    <col min="12803" max="12803" width="15.42578125" style="76" customWidth="1"/>
    <col min="12804" max="12804" width="58" style="76" customWidth="1"/>
    <col min="12805" max="12805" width="15" style="76" bestFit="1" customWidth="1"/>
    <col min="12806" max="12806" width="13.85546875" style="76" customWidth="1"/>
    <col min="12807" max="13057" width="8.7109375" style="76"/>
    <col min="13058" max="13058" width="3" style="76" customWidth="1"/>
    <col min="13059" max="13059" width="15.42578125" style="76" customWidth="1"/>
    <col min="13060" max="13060" width="58" style="76" customWidth="1"/>
    <col min="13061" max="13061" width="15" style="76" bestFit="1" customWidth="1"/>
    <col min="13062" max="13062" width="13.85546875" style="76" customWidth="1"/>
    <col min="13063" max="13313" width="8.7109375" style="76"/>
    <col min="13314" max="13314" width="3" style="76" customWidth="1"/>
    <col min="13315" max="13315" width="15.42578125" style="76" customWidth="1"/>
    <col min="13316" max="13316" width="58" style="76" customWidth="1"/>
    <col min="13317" max="13317" width="15" style="76" bestFit="1" customWidth="1"/>
    <col min="13318" max="13318" width="13.85546875" style="76" customWidth="1"/>
    <col min="13319" max="13569" width="8.7109375" style="76"/>
    <col min="13570" max="13570" width="3" style="76" customWidth="1"/>
    <col min="13571" max="13571" width="15.42578125" style="76" customWidth="1"/>
    <col min="13572" max="13572" width="58" style="76" customWidth="1"/>
    <col min="13573" max="13573" width="15" style="76" bestFit="1" customWidth="1"/>
    <col min="13574" max="13574" width="13.85546875" style="76" customWidth="1"/>
    <col min="13575" max="13825" width="8.7109375" style="76"/>
    <col min="13826" max="13826" width="3" style="76" customWidth="1"/>
    <col min="13827" max="13827" width="15.42578125" style="76" customWidth="1"/>
    <col min="13828" max="13828" width="58" style="76" customWidth="1"/>
    <col min="13829" max="13829" width="15" style="76" bestFit="1" customWidth="1"/>
    <col min="13830" max="13830" width="13.85546875" style="76" customWidth="1"/>
    <col min="13831" max="14081" width="8.7109375" style="76"/>
    <col min="14082" max="14082" width="3" style="76" customWidth="1"/>
    <col min="14083" max="14083" width="15.42578125" style="76" customWidth="1"/>
    <col min="14084" max="14084" width="58" style="76" customWidth="1"/>
    <col min="14085" max="14085" width="15" style="76" bestFit="1" customWidth="1"/>
    <col min="14086" max="14086" width="13.85546875" style="76" customWidth="1"/>
    <col min="14087" max="14337" width="8.7109375" style="76"/>
    <col min="14338" max="14338" width="3" style="76" customWidth="1"/>
    <col min="14339" max="14339" width="15.42578125" style="76" customWidth="1"/>
    <col min="14340" max="14340" width="58" style="76" customWidth="1"/>
    <col min="14341" max="14341" width="15" style="76" bestFit="1" customWidth="1"/>
    <col min="14342" max="14342" width="13.85546875" style="76" customWidth="1"/>
    <col min="14343" max="14593" width="8.7109375" style="76"/>
    <col min="14594" max="14594" width="3" style="76" customWidth="1"/>
    <col min="14595" max="14595" width="15.42578125" style="76" customWidth="1"/>
    <col min="14596" max="14596" width="58" style="76" customWidth="1"/>
    <col min="14597" max="14597" width="15" style="76" bestFit="1" customWidth="1"/>
    <col min="14598" max="14598" width="13.85546875" style="76" customWidth="1"/>
    <col min="14599" max="14849" width="8.7109375" style="76"/>
    <col min="14850" max="14850" width="3" style="76" customWidth="1"/>
    <col min="14851" max="14851" width="15.42578125" style="76" customWidth="1"/>
    <col min="14852" max="14852" width="58" style="76" customWidth="1"/>
    <col min="14853" max="14853" width="15" style="76" bestFit="1" customWidth="1"/>
    <col min="14854" max="14854" width="13.85546875" style="76" customWidth="1"/>
    <col min="14855" max="15105" width="8.7109375" style="76"/>
    <col min="15106" max="15106" width="3" style="76" customWidth="1"/>
    <col min="15107" max="15107" width="15.42578125" style="76" customWidth="1"/>
    <col min="15108" max="15108" width="58" style="76" customWidth="1"/>
    <col min="15109" max="15109" width="15" style="76" bestFit="1" customWidth="1"/>
    <col min="15110" max="15110" width="13.85546875" style="76" customWidth="1"/>
    <col min="15111" max="15361" width="8.7109375" style="76"/>
    <col min="15362" max="15362" width="3" style="76" customWidth="1"/>
    <col min="15363" max="15363" width="15.42578125" style="76" customWidth="1"/>
    <col min="15364" max="15364" width="58" style="76" customWidth="1"/>
    <col min="15365" max="15365" width="15" style="76" bestFit="1" customWidth="1"/>
    <col min="15366" max="15366" width="13.85546875" style="76" customWidth="1"/>
    <col min="15367" max="15617" width="8.7109375" style="76"/>
    <col min="15618" max="15618" width="3" style="76" customWidth="1"/>
    <col min="15619" max="15619" width="15.42578125" style="76" customWidth="1"/>
    <col min="15620" max="15620" width="58" style="76" customWidth="1"/>
    <col min="15621" max="15621" width="15" style="76" bestFit="1" customWidth="1"/>
    <col min="15622" max="15622" width="13.85546875" style="76" customWidth="1"/>
    <col min="15623" max="15873" width="8.7109375" style="76"/>
    <col min="15874" max="15874" width="3" style="76" customWidth="1"/>
    <col min="15875" max="15875" width="15.42578125" style="76" customWidth="1"/>
    <col min="15876" max="15876" width="58" style="76" customWidth="1"/>
    <col min="15877" max="15877" width="15" style="76" bestFit="1" customWidth="1"/>
    <col min="15878" max="15878" width="13.85546875" style="76" customWidth="1"/>
    <col min="15879" max="16129" width="8.7109375" style="76"/>
    <col min="16130" max="16130" width="3" style="76" customWidth="1"/>
    <col min="16131" max="16131" width="15.42578125" style="76" customWidth="1"/>
    <col min="16132" max="16132" width="58" style="76" customWidth="1"/>
    <col min="16133" max="16133" width="15" style="76" bestFit="1" customWidth="1"/>
    <col min="16134" max="16134" width="13.85546875" style="76" customWidth="1"/>
    <col min="16135" max="16384" width="8.7109375" style="76"/>
  </cols>
  <sheetData>
    <row r="1" spans="1:6" x14ac:dyDescent="0.25">
      <c r="A1" s="185" t="s">
        <v>95</v>
      </c>
      <c r="B1" s="185"/>
      <c r="C1" s="185"/>
      <c r="D1" s="185"/>
      <c r="E1" s="185"/>
      <c r="F1" s="185"/>
    </row>
    <row r="2" spans="1:6" x14ac:dyDescent="0.25">
      <c r="B2" s="77"/>
      <c r="C2" s="78"/>
      <c r="D2" s="78"/>
      <c r="E2" s="79" t="s">
        <v>45</v>
      </c>
    </row>
    <row r="3" spans="1:6" x14ac:dyDescent="0.25">
      <c r="B3" s="80"/>
      <c r="C3" s="81"/>
      <c r="D3" s="81"/>
      <c r="E3" s="82" t="s">
        <v>46</v>
      </c>
      <c r="F3" s="83"/>
    </row>
    <row r="4" spans="1:6" ht="13.5" thickBot="1" x14ac:dyDescent="0.3">
      <c r="B4" s="80"/>
      <c r="C4" s="81"/>
      <c r="D4" s="81"/>
      <c r="E4" s="82"/>
      <c r="F4" s="83"/>
    </row>
    <row r="5" spans="1:6" ht="39" thickBot="1" x14ac:dyDescent="0.3">
      <c r="B5" s="84" t="s">
        <v>47</v>
      </c>
      <c r="C5" s="85"/>
      <c r="D5" s="86"/>
      <c r="E5" s="87" t="s">
        <v>48</v>
      </c>
      <c r="F5" s="88" t="s">
        <v>49</v>
      </c>
    </row>
    <row r="6" spans="1:6" x14ac:dyDescent="0.25">
      <c r="B6" s="80" t="s">
        <v>21</v>
      </c>
      <c r="C6" s="81"/>
      <c r="D6" s="81"/>
      <c r="E6" s="89">
        <v>144095</v>
      </c>
      <c r="F6" s="90">
        <f t="shared" ref="F6:F14" si="0">E6/$E$22</f>
        <v>0.13524929064400981</v>
      </c>
    </row>
    <row r="7" spans="1:6" x14ac:dyDescent="0.25">
      <c r="B7" s="80" t="s">
        <v>96</v>
      </c>
      <c r="C7" s="81"/>
      <c r="D7" s="81"/>
      <c r="E7" s="91">
        <v>280424</v>
      </c>
      <c r="F7" s="90">
        <f t="shared" si="0"/>
        <v>0.26320932079222603</v>
      </c>
    </row>
    <row r="8" spans="1:6" x14ac:dyDescent="0.25">
      <c r="B8" s="80" t="s">
        <v>24</v>
      </c>
      <c r="C8" s="81"/>
      <c r="D8" s="81"/>
      <c r="E8" s="91">
        <v>121235</v>
      </c>
      <c r="F8" s="90">
        <f t="shared" si="0"/>
        <v>0.11379262119592304</v>
      </c>
    </row>
    <row r="9" spans="1:6" x14ac:dyDescent="0.25">
      <c r="B9" s="80" t="s">
        <v>97</v>
      </c>
      <c r="C9" s="81"/>
      <c r="D9" s="81"/>
      <c r="E9" s="91">
        <v>5642</v>
      </c>
      <c r="F9" s="90">
        <f t="shared" si="0"/>
        <v>5.2956486888060201E-3</v>
      </c>
    </row>
    <row r="10" spans="1:6" x14ac:dyDescent="0.25">
      <c r="B10" s="80" t="s">
        <v>98</v>
      </c>
      <c r="C10" s="81"/>
      <c r="D10" s="81"/>
      <c r="E10" s="91">
        <v>1000</v>
      </c>
      <c r="F10" s="90">
        <f t="shared" si="0"/>
        <v>9.3861196185856437E-4</v>
      </c>
    </row>
    <row r="11" spans="1:6" x14ac:dyDescent="0.25">
      <c r="B11" s="80" t="s">
        <v>99</v>
      </c>
      <c r="C11" s="81"/>
      <c r="D11" s="81"/>
      <c r="E11" s="91">
        <v>100</v>
      </c>
      <c r="F11" s="90">
        <f t="shared" si="0"/>
        <v>9.3861196185856434E-5</v>
      </c>
    </row>
    <row r="12" spans="1:6" x14ac:dyDescent="0.25">
      <c r="B12" s="80" t="s">
        <v>34</v>
      </c>
      <c r="C12" s="81"/>
      <c r="D12" s="81"/>
      <c r="E12" s="91">
        <v>3840</v>
      </c>
      <c r="F12" s="90">
        <f t="shared" si="0"/>
        <v>3.6042699335368869E-3</v>
      </c>
    </row>
    <row r="13" spans="1:6" x14ac:dyDescent="0.25">
      <c r="B13" s="80" t="s">
        <v>100</v>
      </c>
      <c r="C13" s="81"/>
      <c r="D13" s="81"/>
      <c r="E13" s="91">
        <v>6563</v>
      </c>
      <c r="F13" s="90">
        <f t="shared" si="0"/>
        <v>6.1601103056777573E-3</v>
      </c>
    </row>
    <row r="14" spans="1:6" x14ac:dyDescent="0.25">
      <c r="B14" s="80" t="s">
        <v>101</v>
      </c>
      <c r="C14" s="81"/>
      <c r="D14" s="81"/>
      <c r="E14" s="91">
        <v>54457</v>
      </c>
      <c r="F14" s="90">
        <f t="shared" si="0"/>
        <v>5.1113991606931836E-2</v>
      </c>
    </row>
    <row r="15" spans="1:6" x14ac:dyDescent="0.25">
      <c r="B15" s="92" t="s">
        <v>51</v>
      </c>
      <c r="C15" s="93"/>
      <c r="D15" s="94"/>
      <c r="E15" s="95"/>
      <c r="F15" s="90"/>
    </row>
    <row r="16" spans="1:6" x14ac:dyDescent="0.25">
      <c r="B16" s="96" t="s">
        <v>36</v>
      </c>
      <c r="C16" s="93"/>
      <c r="D16" s="93"/>
      <c r="E16" s="95">
        <v>384657</v>
      </c>
      <c r="F16" s="90">
        <f t="shared" ref="F16:F21" si="1">E16/$E$22</f>
        <v>0.36104366141262978</v>
      </c>
    </row>
    <row r="17" spans="2:6" x14ac:dyDescent="0.25">
      <c r="B17" s="96" t="s">
        <v>38</v>
      </c>
      <c r="C17" s="93"/>
      <c r="D17" s="93"/>
      <c r="E17" s="95">
        <v>46500</v>
      </c>
      <c r="F17" s="90">
        <f t="shared" si="1"/>
        <v>4.364545622642324E-2</v>
      </c>
    </row>
    <row r="18" spans="2:6" x14ac:dyDescent="0.25">
      <c r="B18" s="96" t="s">
        <v>52</v>
      </c>
      <c r="C18" s="93"/>
      <c r="D18" s="93"/>
      <c r="E18" s="95"/>
      <c r="F18" s="90">
        <f t="shared" si="1"/>
        <v>0</v>
      </c>
    </row>
    <row r="19" spans="2:6" x14ac:dyDescent="0.25">
      <c r="B19" s="96" t="s">
        <v>53</v>
      </c>
      <c r="C19" s="93"/>
      <c r="D19" s="93"/>
      <c r="E19" s="95">
        <v>16890</v>
      </c>
      <c r="F19" s="90">
        <f t="shared" si="1"/>
        <v>1.5853156035791151E-2</v>
      </c>
    </row>
    <row r="20" spans="2:6" x14ac:dyDescent="0.25">
      <c r="B20" s="96" t="s">
        <v>54</v>
      </c>
      <c r="C20" s="93"/>
      <c r="D20" s="93"/>
      <c r="E20" s="95"/>
      <c r="F20" s="90">
        <f t="shared" si="1"/>
        <v>0</v>
      </c>
    </row>
    <row r="21" spans="2:6" x14ac:dyDescent="0.25">
      <c r="B21" s="96" t="s">
        <v>55</v>
      </c>
      <c r="C21" s="93"/>
      <c r="D21" s="93"/>
      <c r="E21" s="95"/>
      <c r="F21" s="90">
        <f t="shared" si="1"/>
        <v>0</v>
      </c>
    </row>
    <row r="22" spans="2:6" x14ac:dyDescent="0.25">
      <c r="B22" s="97" t="s">
        <v>56</v>
      </c>
      <c r="C22" s="98"/>
      <c r="D22" s="98"/>
      <c r="E22" s="95">
        <f>SUM(E6:E21)</f>
        <v>1065403</v>
      </c>
      <c r="F22" s="99">
        <f>SUM(F6:F21)</f>
        <v>1</v>
      </c>
    </row>
    <row r="23" spans="2:6" ht="36.75" customHeight="1" x14ac:dyDescent="0.25">
      <c r="B23" s="97"/>
      <c r="C23" s="93"/>
      <c r="D23" s="93"/>
      <c r="E23" s="100" t="s">
        <v>102</v>
      </c>
      <c r="F23" s="101"/>
    </row>
    <row r="24" spans="2:6" x14ac:dyDescent="0.25">
      <c r="B24" s="92" t="s">
        <v>58</v>
      </c>
      <c r="C24" s="78"/>
      <c r="D24" s="78"/>
      <c r="E24" s="95"/>
      <c r="F24" s="93"/>
    </row>
    <row r="25" spans="2:6" x14ac:dyDescent="0.25">
      <c r="B25" s="102" t="s">
        <v>59</v>
      </c>
      <c r="C25" s="93">
        <v>110</v>
      </c>
      <c r="D25" s="93" t="s">
        <v>60</v>
      </c>
      <c r="E25" s="103">
        <v>776990</v>
      </c>
      <c r="F25" s="104"/>
    </row>
    <row r="26" spans="2:6" x14ac:dyDescent="0.25">
      <c r="B26" s="102"/>
      <c r="C26" s="93">
        <v>113</v>
      </c>
      <c r="D26" s="93" t="s">
        <v>61</v>
      </c>
      <c r="E26" s="103">
        <v>9000</v>
      </c>
      <c r="F26" s="104"/>
    </row>
    <row r="27" spans="2:6" x14ac:dyDescent="0.25">
      <c r="B27" s="102"/>
      <c r="C27" s="93">
        <v>114</v>
      </c>
      <c r="D27" s="93" t="s">
        <v>62</v>
      </c>
      <c r="E27" s="103">
        <v>4000</v>
      </c>
      <c r="F27" s="104"/>
    </row>
    <row r="28" spans="2:6" x14ac:dyDescent="0.25">
      <c r="B28" s="102"/>
      <c r="C28" s="93">
        <v>140</v>
      </c>
      <c r="D28" s="93" t="s">
        <v>63</v>
      </c>
      <c r="E28" s="103">
        <v>100000</v>
      </c>
      <c r="F28" s="104"/>
    </row>
    <row r="29" spans="2:6" x14ac:dyDescent="0.25">
      <c r="B29" s="102"/>
      <c r="C29" s="93">
        <v>161</v>
      </c>
      <c r="D29" s="93" t="s">
        <v>64</v>
      </c>
      <c r="E29" s="103">
        <v>0</v>
      </c>
      <c r="F29" s="104"/>
    </row>
    <row r="30" spans="2:6" x14ac:dyDescent="0.25">
      <c r="B30" s="102"/>
      <c r="C30" s="93">
        <v>172</v>
      </c>
      <c r="D30" s="93" t="s">
        <v>65</v>
      </c>
      <c r="E30" s="103">
        <v>0</v>
      </c>
      <c r="F30" s="104"/>
    </row>
    <row r="31" spans="2:6" x14ac:dyDescent="0.25">
      <c r="B31" s="102"/>
      <c r="C31" s="93">
        <v>210</v>
      </c>
      <c r="D31" s="93" t="s">
        <v>103</v>
      </c>
      <c r="E31" s="103">
        <v>31200</v>
      </c>
      <c r="F31" s="104"/>
    </row>
    <row r="32" spans="2:6" x14ac:dyDescent="0.25">
      <c r="B32" s="102"/>
      <c r="C32" s="93">
        <v>220</v>
      </c>
      <c r="D32" s="93" t="s">
        <v>86</v>
      </c>
      <c r="E32" s="103">
        <v>12258</v>
      </c>
      <c r="F32" s="104"/>
    </row>
    <row r="33" spans="2:6" x14ac:dyDescent="0.25">
      <c r="B33" s="102"/>
      <c r="C33" s="93">
        <v>230</v>
      </c>
      <c r="D33" s="93" t="s">
        <v>104</v>
      </c>
      <c r="E33" s="103">
        <v>16500</v>
      </c>
      <c r="F33" s="104"/>
    </row>
    <row r="34" spans="2:6" x14ac:dyDescent="0.25">
      <c r="B34" s="102"/>
      <c r="C34" s="93">
        <v>290</v>
      </c>
      <c r="D34" s="93" t="s">
        <v>105</v>
      </c>
      <c r="E34" s="103">
        <v>2000</v>
      </c>
      <c r="F34" s="104"/>
    </row>
    <row r="35" spans="2:6" x14ac:dyDescent="0.25">
      <c r="B35" s="102"/>
      <c r="C35" s="93">
        <v>300</v>
      </c>
      <c r="D35" s="93" t="s">
        <v>67</v>
      </c>
      <c r="E35" s="103">
        <v>8000</v>
      </c>
      <c r="F35" s="104"/>
    </row>
    <row r="36" spans="2:6" x14ac:dyDescent="0.25">
      <c r="B36" s="102"/>
      <c r="C36" s="93">
        <v>563</v>
      </c>
      <c r="D36" s="93" t="s">
        <v>69</v>
      </c>
      <c r="E36" s="103"/>
      <c r="F36" s="104"/>
    </row>
    <row r="37" spans="2:6" x14ac:dyDescent="0.25">
      <c r="B37" s="102"/>
      <c r="C37" s="93">
        <v>610</v>
      </c>
      <c r="D37" s="93" t="s">
        <v>70</v>
      </c>
      <c r="E37" s="103">
        <v>28500</v>
      </c>
      <c r="F37" s="104"/>
    </row>
    <row r="38" spans="2:6" x14ac:dyDescent="0.25">
      <c r="B38" s="102"/>
      <c r="C38" s="93">
        <v>615</v>
      </c>
      <c r="D38" s="93" t="s">
        <v>71</v>
      </c>
      <c r="E38" s="103">
        <v>4800</v>
      </c>
      <c r="F38" s="104"/>
    </row>
    <row r="39" spans="2:6" x14ac:dyDescent="0.25">
      <c r="B39" s="102"/>
      <c r="C39" s="93">
        <v>616</v>
      </c>
      <c r="D39" s="93" t="s">
        <v>72</v>
      </c>
      <c r="E39" s="103">
        <v>9680</v>
      </c>
      <c r="F39" s="104"/>
    </row>
    <row r="40" spans="2:6" x14ac:dyDescent="0.25">
      <c r="B40" s="102"/>
      <c r="C40" s="93">
        <v>642</v>
      </c>
      <c r="D40" s="93" t="s">
        <v>73</v>
      </c>
      <c r="E40" s="103">
        <v>3000</v>
      </c>
      <c r="F40" s="104"/>
    </row>
    <row r="41" spans="2:6" x14ac:dyDescent="0.25">
      <c r="B41" s="102"/>
      <c r="C41" s="93">
        <v>730</v>
      </c>
      <c r="D41" s="93" t="s">
        <v>74</v>
      </c>
      <c r="E41" s="103">
        <v>10800</v>
      </c>
      <c r="F41" s="104"/>
    </row>
    <row r="42" spans="2:6" x14ac:dyDescent="0.25">
      <c r="B42" s="102"/>
      <c r="C42" s="93"/>
      <c r="D42" s="93"/>
      <c r="E42" s="95"/>
      <c r="F42" s="104"/>
    </row>
    <row r="43" spans="2:6" ht="16.5" customHeight="1" x14ac:dyDescent="0.25">
      <c r="B43" s="102" t="s">
        <v>106</v>
      </c>
      <c r="C43" s="93">
        <v>113</v>
      </c>
      <c r="D43" s="93" t="s">
        <v>61</v>
      </c>
      <c r="E43" s="103">
        <v>1600</v>
      </c>
      <c r="F43" s="104"/>
    </row>
    <row r="44" spans="2:6" x14ac:dyDescent="0.25">
      <c r="B44" s="102"/>
      <c r="C44" s="93">
        <v>114</v>
      </c>
      <c r="D44" s="93" t="s">
        <v>62</v>
      </c>
      <c r="E44" s="103">
        <v>300</v>
      </c>
      <c r="F44" s="104"/>
    </row>
    <row r="45" spans="2:6" x14ac:dyDescent="0.25">
      <c r="B45" s="102"/>
      <c r="C45" s="93">
        <v>116</v>
      </c>
      <c r="D45" s="93" t="s">
        <v>80</v>
      </c>
      <c r="E45" s="103">
        <v>20000</v>
      </c>
      <c r="F45" s="104"/>
    </row>
    <row r="46" spans="2:6" x14ac:dyDescent="0.25">
      <c r="B46" s="102"/>
      <c r="C46" s="93">
        <v>142</v>
      </c>
      <c r="D46" s="93" t="s">
        <v>81</v>
      </c>
      <c r="E46" s="103"/>
      <c r="F46" s="104"/>
    </row>
    <row r="47" spans="2:6" x14ac:dyDescent="0.25">
      <c r="B47" s="102"/>
      <c r="C47" s="93">
        <v>210</v>
      </c>
      <c r="D47" s="93" t="s">
        <v>103</v>
      </c>
      <c r="E47" s="103"/>
      <c r="F47" s="104"/>
    </row>
    <row r="48" spans="2:6" x14ac:dyDescent="0.25">
      <c r="B48" s="102"/>
      <c r="C48" s="93">
        <v>220</v>
      </c>
      <c r="D48" s="93" t="s">
        <v>86</v>
      </c>
      <c r="E48" s="103">
        <v>1250</v>
      </c>
      <c r="F48" s="104"/>
    </row>
    <row r="49" spans="2:6" x14ac:dyDescent="0.25">
      <c r="B49" s="102"/>
      <c r="C49" s="93">
        <v>300</v>
      </c>
      <c r="D49" s="93" t="s">
        <v>67</v>
      </c>
      <c r="E49" s="103">
        <v>6000</v>
      </c>
      <c r="F49" s="104"/>
    </row>
    <row r="50" spans="2:6" x14ac:dyDescent="0.25">
      <c r="B50" s="102"/>
      <c r="C50" s="93">
        <v>580</v>
      </c>
      <c r="D50" s="93" t="s">
        <v>83</v>
      </c>
      <c r="E50" s="103">
        <v>2000</v>
      </c>
      <c r="F50" s="104"/>
    </row>
    <row r="51" spans="2:6" x14ac:dyDescent="0.25">
      <c r="B51" s="102"/>
      <c r="C51" s="93">
        <v>610</v>
      </c>
      <c r="D51" s="93" t="s">
        <v>70</v>
      </c>
      <c r="E51" s="103">
        <v>1500</v>
      </c>
      <c r="F51" s="104"/>
    </row>
    <row r="52" spans="2:6" x14ac:dyDescent="0.25">
      <c r="B52" s="102"/>
      <c r="C52" s="93">
        <v>810</v>
      </c>
      <c r="D52" s="93" t="s">
        <v>84</v>
      </c>
      <c r="E52" s="103">
        <v>2500</v>
      </c>
      <c r="F52" s="104"/>
    </row>
    <row r="53" spans="2:6" x14ac:dyDescent="0.25">
      <c r="B53" s="102"/>
      <c r="C53" s="93"/>
      <c r="D53" s="93"/>
      <c r="E53" s="95"/>
      <c r="F53" s="104"/>
    </row>
    <row r="54" spans="2:6" ht="16.5" customHeight="1" x14ac:dyDescent="0.25">
      <c r="B54" s="102" t="s">
        <v>92</v>
      </c>
      <c r="C54" s="93">
        <v>642</v>
      </c>
      <c r="D54" s="93" t="s">
        <v>73</v>
      </c>
      <c r="E54" s="105">
        <v>5642</v>
      </c>
      <c r="F54" s="104"/>
    </row>
    <row r="55" spans="2:6" x14ac:dyDescent="0.25">
      <c r="B55" s="102"/>
      <c r="C55" s="93"/>
      <c r="D55" s="93"/>
      <c r="E55" s="95"/>
      <c r="F55" s="104"/>
    </row>
    <row r="56" spans="2:6" x14ac:dyDescent="0.25">
      <c r="B56" s="102" t="s">
        <v>87</v>
      </c>
      <c r="C56" s="93">
        <v>180</v>
      </c>
      <c r="D56" s="93" t="s">
        <v>107</v>
      </c>
      <c r="E56" s="105">
        <v>1000</v>
      </c>
      <c r="F56" s="104"/>
    </row>
    <row r="57" spans="2:6" x14ac:dyDescent="0.25">
      <c r="B57" s="102"/>
      <c r="C57" s="93">
        <v>220</v>
      </c>
      <c r="D57" s="93" t="s">
        <v>86</v>
      </c>
      <c r="E57" s="105">
        <v>77</v>
      </c>
      <c r="F57" s="104"/>
    </row>
    <row r="58" spans="2:6" x14ac:dyDescent="0.25">
      <c r="B58" s="102"/>
      <c r="C58" s="93"/>
      <c r="D58" s="93"/>
      <c r="E58" s="105"/>
      <c r="F58" s="104"/>
    </row>
    <row r="59" spans="2:6" x14ac:dyDescent="0.25">
      <c r="B59" s="102"/>
      <c r="C59" s="93"/>
      <c r="D59" s="93"/>
      <c r="E59" s="105"/>
      <c r="F59" s="104"/>
    </row>
    <row r="60" spans="2:6" x14ac:dyDescent="0.25">
      <c r="B60" s="102" t="s">
        <v>108</v>
      </c>
      <c r="C60" s="93">
        <v>177</v>
      </c>
      <c r="D60" s="93" t="s">
        <v>109</v>
      </c>
      <c r="E60" s="103">
        <v>4000</v>
      </c>
      <c r="F60" s="104"/>
    </row>
    <row r="61" spans="2:6" x14ac:dyDescent="0.25">
      <c r="B61" s="102"/>
      <c r="C61" s="93">
        <v>210</v>
      </c>
      <c r="D61" s="93" t="s">
        <v>103</v>
      </c>
      <c r="E61" s="103"/>
      <c r="F61" s="104"/>
    </row>
    <row r="62" spans="2:6" x14ac:dyDescent="0.25">
      <c r="B62" s="102"/>
      <c r="C62" s="93">
        <v>220</v>
      </c>
      <c r="D62" s="93" t="s">
        <v>86</v>
      </c>
      <c r="E62" s="103">
        <v>306</v>
      </c>
      <c r="F62" s="104"/>
    </row>
    <row r="63" spans="2:6" x14ac:dyDescent="0.25">
      <c r="B63" s="102"/>
      <c r="C63" s="93">
        <v>230</v>
      </c>
      <c r="D63" s="93" t="s">
        <v>104</v>
      </c>
      <c r="E63" s="103"/>
      <c r="F63" s="104"/>
    </row>
    <row r="64" spans="2:6" x14ac:dyDescent="0.25">
      <c r="B64" s="102"/>
      <c r="C64" s="93">
        <v>290</v>
      </c>
      <c r="D64" s="93" t="s">
        <v>105</v>
      </c>
      <c r="E64" s="103"/>
      <c r="F64" s="104"/>
    </row>
    <row r="65" spans="2:6" x14ac:dyDescent="0.25">
      <c r="B65" s="102"/>
      <c r="C65" s="93">
        <v>300</v>
      </c>
      <c r="D65" s="93" t="s">
        <v>67</v>
      </c>
      <c r="E65" s="103"/>
      <c r="F65" s="104"/>
    </row>
    <row r="66" spans="2:6" x14ac:dyDescent="0.25">
      <c r="B66" s="102"/>
      <c r="C66" s="93">
        <v>580</v>
      </c>
      <c r="D66" s="93" t="s">
        <v>83</v>
      </c>
      <c r="E66" s="103"/>
      <c r="F66" s="104"/>
    </row>
    <row r="67" spans="2:6" x14ac:dyDescent="0.25">
      <c r="B67" s="102"/>
      <c r="C67" s="93">
        <v>610</v>
      </c>
      <c r="D67" s="93" t="s">
        <v>70</v>
      </c>
      <c r="E67" s="103">
        <v>2500</v>
      </c>
      <c r="F67" s="104"/>
    </row>
    <row r="68" spans="2:6" x14ac:dyDescent="0.25">
      <c r="B68" s="102"/>
      <c r="C68" s="93">
        <v>810</v>
      </c>
      <c r="D68" s="93" t="s">
        <v>84</v>
      </c>
      <c r="E68" s="103"/>
      <c r="F68" s="104"/>
    </row>
    <row r="69" spans="2:6" x14ac:dyDescent="0.25">
      <c r="B69" s="106"/>
      <c r="C69" s="98"/>
      <c r="D69" s="107" t="s">
        <v>94</v>
      </c>
      <c r="E69" s="108">
        <f>SUM(E25:E68)</f>
        <v>1065403</v>
      </c>
      <c r="F69" s="94"/>
    </row>
    <row r="70" spans="2:6" x14ac:dyDescent="0.25">
      <c r="B70" s="93"/>
      <c r="C70" s="93"/>
      <c r="D70" s="93"/>
      <c r="E70" s="93"/>
      <c r="F70" s="93"/>
    </row>
    <row r="71" spans="2:6" x14ac:dyDescent="0.25">
      <c r="B71" s="93"/>
    </row>
    <row r="72" spans="2:6" x14ac:dyDescent="0.25">
      <c r="E72" s="109"/>
    </row>
  </sheetData>
  <mergeCells count="1">
    <mergeCell ref="A1:F1"/>
  </mergeCells>
  <printOptions horizontalCentered="1" verticalCentered="1"/>
  <pageMargins left="0.75" right="0.75" top="0.66" bottom="0.68" header="0.31" footer="0.5"/>
  <pageSetup scale="55" orientation="portrait" r:id="rId1"/>
  <headerFooter alignWithMargins="0">
    <oddHeader xml:space="preserve">&amp;C&amp;16SCHOOLWIDE FEDERAL ALLOCATION PLAN
ILLUSTRATIVE EXAMPLE BY SCHOOL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S99"/>
  <sheetViews>
    <sheetView tabSelected="1" zoomScale="75" zoomScaleNormal="75" workbookViewId="0">
      <selection activeCell="G19" sqref="G19"/>
    </sheetView>
  </sheetViews>
  <sheetFormatPr defaultRowHeight="15.75" x14ac:dyDescent="0.3"/>
  <cols>
    <col min="1" max="1" width="30.5703125" style="110" customWidth="1"/>
    <col min="2" max="2" width="15.42578125" style="110" customWidth="1"/>
    <col min="3" max="3" width="36.42578125" style="110" bestFit="1" customWidth="1"/>
    <col min="4" max="4" width="21.85546875" style="110" bestFit="1" customWidth="1"/>
    <col min="5" max="5" width="19" style="110" customWidth="1"/>
    <col min="6" max="6" width="15.42578125" style="110" customWidth="1"/>
    <col min="7" max="7" width="15.140625" style="110" customWidth="1"/>
    <col min="8" max="8" width="13.42578125" style="110" customWidth="1"/>
    <col min="9" max="9" width="16.140625" style="110" customWidth="1"/>
    <col min="10" max="10" width="13.42578125" style="110" customWidth="1"/>
    <col min="11" max="11" width="12.42578125" style="110" bestFit="1" customWidth="1"/>
    <col min="12" max="12" width="17.85546875" style="110" customWidth="1"/>
    <col min="13" max="13" width="18.85546875" style="110" customWidth="1"/>
    <col min="14" max="14" width="14.5703125" style="110" customWidth="1"/>
    <col min="15" max="15" width="17.140625" style="110" customWidth="1"/>
    <col min="16" max="16" width="18.5703125" style="110" customWidth="1"/>
    <col min="17" max="17" width="17.5703125" style="110" customWidth="1"/>
    <col min="18" max="18" width="18.85546875" style="110" customWidth="1"/>
    <col min="19" max="19" width="19.5703125" style="110" customWidth="1"/>
    <col min="20" max="251" width="8.7109375" style="110"/>
    <col min="252" max="252" width="3" style="110" customWidth="1"/>
    <col min="253" max="253" width="15.42578125" style="110" customWidth="1"/>
    <col min="254" max="254" width="58" style="110" customWidth="1"/>
    <col min="255" max="255" width="15" style="110" bestFit="1" customWidth="1"/>
    <col min="256" max="256" width="13.85546875" style="110" customWidth="1"/>
    <col min="257" max="507" width="8.7109375" style="110"/>
    <col min="508" max="508" width="3" style="110" customWidth="1"/>
    <col min="509" max="509" width="15.42578125" style="110" customWidth="1"/>
    <col min="510" max="510" width="58" style="110" customWidth="1"/>
    <col min="511" max="511" width="15" style="110" bestFit="1" customWidth="1"/>
    <col min="512" max="512" width="13.85546875" style="110" customWidth="1"/>
    <col min="513" max="763" width="8.7109375" style="110"/>
    <col min="764" max="764" width="3" style="110" customWidth="1"/>
    <col min="765" max="765" width="15.42578125" style="110" customWidth="1"/>
    <col min="766" max="766" width="58" style="110" customWidth="1"/>
    <col min="767" max="767" width="15" style="110" bestFit="1" customWidth="1"/>
    <col min="768" max="768" width="13.85546875" style="110" customWidth="1"/>
    <col min="769" max="1019" width="8.7109375" style="110"/>
    <col min="1020" max="1020" width="3" style="110" customWidth="1"/>
    <col min="1021" max="1021" width="15.42578125" style="110" customWidth="1"/>
    <col min="1022" max="1022" width="58" style="110" customWidth="1"/>
    <col min="1023" max="1023" width="15" style="110" bestFit="1" customWidth="1"/>
    <col min="1024" max="1024" width="13.85546875" style="110" customWidth="1"/>
    <col min="1025" max="1275" width="8.7109375" style="110"/>
    <col min="1276" max="1276" width="3" style="110" customWidth="1"/>
    <col min="1277" max="1277" width="15.42578125" style="110" customWidth="1"/>
    <col min="1278" max="1278" width="58" style="110" customWidth="1"/>
    <col min="1279" max="1279" width="15" style="110" bestFit="1" customWidth="1"/>
    <col min="1280" max="1280" width="13.85546875" style="110" customWidth="1"/>
    <col min="1281" max="1531" width="8.7109375" style="110"/>
    <col min="1532" max="1532" width="3" style="110" customWidth="1"/>
    <col min="1533" max="1533" width="15.42578125" style="110" customWidth="1"/>
    <col min="1534" max="1534" width="58" style="110" customWidth="1"/>
    <col min="1535" max="1535" width="15" style="110" bestFit="1" customWidth="1"/>
    <col min="1536" max="1536" width="13.85546875" style="110" customWidth="1"/>
    <col min="1537" max="1787" width="8.7109375" style="110"/>
    <col min="1788" max="1788" width="3" style="110" customWidth="1"/>
    <col min="1789" max="1789" width="15.42578125" style="110" customWidth="1"/>
    <col min="1790" max="1790" width="58" style="110" customWidth="1"/>
    <col min="1791" max="1791" width="15" style="110" bestFit="1" customWidth="1"/>
    <col min="1792" max="1792" width="13.85546875" style="110" customWidth="1"/>
    <col min="1793" max="2043" width="8.7109375" style="110"/>
    <col min="2044" max="2044" width="3" style="110" customWidth="1"/>
    <col min="2045" max="2045" width="15.42578125" style="110" customWidth="1"/>
    <col min="2046" max="2046" width="58" style="110" customWidth="1"/>
    <col min="2047" max="2047" width="15" style="110" bestFit="1" customWidth="1"/>
    <col min="2048" max="2048" width="13.85546875" style="110" customWidth="1"/>
    <col min="2049" max="2299" width="8.7109375" style="110"/>
    <col min="2300" max="2300" width="3" style="110" customWidth="1"/>
    <col min="2301" max="2301" width="15.42578125" style="110" customWidth="1"/>
    <col min="2302" max="2302" width="58" style="110" customWidth="1"/>
    <col min="2303" max="2303" width="15" style="110" bestFit="1" customWidth="1"/>
    <col min="2304" max="2304" width="13.85546875" style="110" customWidth="1"/>
    <col min="2305" max="2555" width="8.7109375" style="110"/>
    <col min="2556" max="2556" width="3" style="110" customWidth="1"/>
    <col min="2557" max="2557" width="15.42578125" style="110" customWidth="1"/>
    <col min="2558" max="2558" width="58" style="110" customWidth="1"/>
    <col min="2559" max="2559" width="15" style="110" bestFit="1" customWidth="1"/>
    <col min="2560" max="2560" width="13.85546875" style="110" customWidth="1"/>
    <col min="2561" max="2811" width="8.7109375" style="110"/>
    <col min="2812" max="2812" width="3" style="110" customWidth="1"/>
    <col min="2813" max="2813" width="15.42578125" style="110" customWidth="1"/>
    <col min="2814" max="2814" width="58" style="110" customWidth="1"/>
    <col min="2815" max="2815" width="15" style="110" bestFit="1" customWidth="1"/>
    <col min="2816" max="2816" width="13.85546875" style="110" customWidth="1"/>
    <col min="2817" max="3067" width="8.7109375" style="110"/>
    <col min="3068" max="3068" width="3" style="110" customWidth="1"/>
    <col min="3069" max="3069" width="15.42578125" style="110" customWidth="1"/>
    <col min="3070" max="3070" width="58" style="110" customWidth="1"/>
    <col min="3071" max="3071" width="15" style="110" bestFit="1" customWidth="1"/>
    <col min="3072" max="3072" width="13.85546875" style="110" customWidth="1"/>
    <col min="3073" max="3323" width="8.7109375" style="110"/>
    <col min="3324" max="3324" width="3" style="110" customWidth="1"/>
    <col min="3325" max="3325" width="15.42578125" style="110" customWidth="1"/>
    <col min="3326" max="3326" width="58" style="110" customWidth="1"/>
    <col min="3327" max="3327" width="15" style="110" bestFit="1" customWidth="1"/>
    <col min="3328" max="3328" width="13.85546875" style="110" customWidth="1"/>
    <col min="3329" max="3579" width="8.7109375" style="110"/>
    <col min="3580" max="3580" width="3" style="110" customWidth="1"/>
    <col min="3581" max="3581" width="15.42578125" style="110" customWidth="1"/>
    <col min="3582" max="3582" width="58" style="110" customWidth="1"/>
    <col min="3583" max="3583" width="15" style="110" bestFit="1" customWidth="1"/>
    <col min="3584" max="3584" width="13.85546875" style="110" customWidth="1"/>
    <col min="3585" max="3835" width="8.7109375" style="110"/>
    <col min="3836" max="3836" width="3" style="110" customWidth="1"/>
    <col min="3837" max="3837" width="15.42578125" style="110" customWidth="1"/>
    <col min="3838" max="3838" width="58" style="110" customWidth="1"/>
    <col min="3839" max="3839" width="15" style="110" bestFit="1" customWidth="1"/>
    <col min="3840" max="3840" width="13.85546875" style="110" customWidth="1"/>
    <col min="3841" max="4091" width="8.7109375" style="110"/>
    <col min="4092" max="4092" width="3" style="110" customWidth="1"/>
    <col min="4093" max="4093" width="15.42578125" style="110" customWidth="1"/>
    <col min="4094" max="4094" width="58" style="110" customWidth="1"/>
    <col min="4095" max="4095" width="15" style="110" bestFit="1" customWidth="1"/>
    <col min="4096" max="4096" width="13.85546875" style="110" customWidth="1"/>
    <col min="4097" max="4347" width="8.7109375" style="110"/>
    <col min="4348" max="4348" width="3" style="110" customWidth="1"/>
    <col min="4349" max="4349" width="15.42578125" style="110" customWidth="1"/>
    <col min="4350" max="4350" width="58" style="110" customWidth="1"/>
    <col min="4351" max="4351" width="15" style="110" bestFit="1" customWidth="1"/>
    <col min="4352" max="4352" width="13.85546875" style="110" customWidth="1"/>
    <col min="4353" max="4603" width="8.7109375" style="110"/>
    <col min="4604" max="4604" width="3" style="110" customWidth="1"/>
    <col min="4605" max="4605" width="15.42578125" style="110" customWidth="1"/>
    <col min="4606" max="4606" width="58" style="110" customWidth="1"/>
    <col min="4607" max="4607" width="15" style="110" bestFit="1" customWidth="1"/>
    <col min="4608" max="4608" width="13.85546875" style="110" customWidth="1"/>
    <col min="4609" max="4859" width="8.7109375" style="110"/>
    <col min="4860" max="4860" width="3" style="110" customWidth="1"/>
    <col min="4861" max="4861" width="15.42578125" style="110" customWidth="1"/>
    <col min="4862" max="4862" width="58" style="110" customWidth="1"/>
    <col min="4863" max="4863" width="15" style="110" bestFit="1" customWidth="1"/>
    <col min="4864" max="4864" width="13.85546875" style="110" customWidth="1"/>
    <col min="4865" max="5115" width="8.7109375" style="110"/>
    <col min="5116" max="5116" width="3" style="110" customWidth="1"/>
    <col min="5117" max="5117" width="15.42578125" style="110" customWidth="1"/>
    <col min="5118" max="5118" width="58" style="110" customWidth="1"/>
    <col min="5119" max="5119" width="15" style="110" bestFit="1" customWidth="1"/>
    <col min="5120" max="5120" width="13.85546875" style="110" customWidth="1"/>
    <col min="5121" max="5371" width="8.7109375" style="110"/>
    <col min="5372" max="5372" width="3" style="110" customWidth="1"/>
    <col min="5373" max="5373" width="15.42578125" style="110" customWidth="1"/>
    <col min="5374" max="5374" width="58" style="110" customWidth="1"/>
    <col min="5375" max="5375" width="15" style="110" bestFit="1" customWidth="1"/>
    <col min="5376" max="5376" width="13.85546875" style="110" customWidth="1"/>
    <col min="5377" max="5627" width="8.7109375" style="110"/>
    <col min="5628" max="5628" width="3" style="110" customWidth="1"/>
    <col min="5629" max="5629" width="15.42578125" style="110" customWidth="1"/>
    <col min="5630" max="5630" width="58" style="110" customWidth="1"/>
    <col min="5631" max="5631" width="15" style="110" bestFit="1" customWidth="1"/>
    <col min="5632" max="5632" width="13.85546875" style="110" customWidth="1"/>
    <col min="5633" max="5883" width="8.7109375" style="110"/>
    <col min="5884" max="5884" width="3" style="110" customWidth="1"/>
    <col min="5885" max="5885" width="15.42578125" style="110" customWidth="1"/>
    <col min="5886" max="5886" width="58" style="110" customWidth="1"/>
    <col min="5887" max="5887" width="15" style="110" bestFit="1" customWidth="1"/>
    <col min="5888" max="5888" width="13.85546875" style="110" customWidth="1"/>
    <col min="5889" max="6139" width="8.7109375" style="110"/>
    <col min="6140" max="6140" width="3" style="110" customWidth="1"/>
    <col min="6141" max="6141" width="15.42578125" style="110" customWidth="1"/>
    <col min="6142" max="6142" width="58" style="110" customWidth="1"/>
    <col min="6143" max="6143" width="15" style="110" bestFit="1" customWidth="1"/>
    <col min="6144" max="6144" width="13.85546875" style="110" customWidth="1"/>
    <col min="6145" max="6395" width="8.7109375" style="110"/>
    <col min="6396" max="6396" width="3" style="110" customWidth="1"/>
    <col min="6397" max="6397" width="15.42578125" style="110" customWidth="1"/>
    <col min="6398" max="6398" width="58" style="110" customWidth="1"/>
    <col min="6399" max="6399" width="15" style="110" bestFit="1" customWidth="1"/>
    <col min="6400" max="6400" width="13.85546875" style="110" customWidth="1"/>
    <col min="6401" max="6651" width="8.7109375" style="110"/>
    <col min="6652" max="6652" width="3" style="110" customWidth="1"/>
    <col min="6653" max="6653" width="15.42578125" style="110" customWidth="1"/>
    <col min="6654" max="6654" width="58" style="110" customWidth="1"/>
    <col min="6655" max="6655" width="15" style="110" bestFit="1" customWidth="1"/>
    <col min="6656" max="6656" width="13.85546875" style="110" customWidth="1"/>
    <col min="6657" max="6907" width="8.7109375" style="110"/>
    <col min="6908" max="6908" width="3" style="110" customWidth="1"/>
    <col min="6909" max="6909" width="15.42578125" style="110" customWidth="1"/>
    <col min="6910" max="6910" width="58" style="110" customWidth="1"/>
    <col min="6911" max="6911" width="15" style="110" bestFit="1" customWidth="1"/>
    <col min="6912" max="6912" width="13.85546875" style="110" customWidth="1"/>
    <col min="6913" max="7163" width="8.7109375" style="110"/>
    <col min="7164" max="7164" width="3" style="110" customWidth="1"/>
    <col min="7165" max="7165" width="15.42578125" style="110" customWidth="1"/>
    <col min="7166" max="7166" width="58" style="110" customWidth="1"/>
    <col min="7167" max="7167" width="15" style="110" bestFit="1" customWidth="1"/>
    <col min="7168" max="7168" width="13.85546875" style="110" customWidth="1"/>
    <col min="7169" max="7419" width="8.7109375" style="110"/>
    <col min="7420" max="7420" width="3" style="110" customWidth="1"/>
    <col min="7421" max="7421" width="15.42578125" style="110" customWidth="1"/>
    <col min="7422" max="7422" width="58" style="110" customWidth="1"/>
    <col min="7423" max="7423" width="15" style="110" bestFit="1" customWidth="1"/>
    <col min="7424" max="7424" width="13.85546875" style="110" customWidth="1"/>
    <col min="7425" max="7675" width="8.7109375" style="110"/>
    <col min="7676" max="7676" width="3" style="110" customWidth="1"/>
    <col min="7677" max="7677" width="15.42578125" style="110" customWidth="1"/>
    <col min="7678" max="7678" width="58" style="110" customWidth="1"/>
    <col min="7679" max="7679" width="15" style="110" bestFit="1" customWidth="1"/>
    <col min="7680" max="7680" width="13.85546875" style="110" customWidth="1"/>
    <col min="7681" max="7931" width="8.7109375" style="110"/>
    <col min="7932" max="7932" width="3" style="110" customWidth="1"/>
    <col min="7933" max="7933" width="15.42578125" style="110" customWidth="1"/>
    <col min="7934" max="7934" width="58" style="110" customWidth="1"/>
    <col min="7935" max="7935" width="15" style="110" bestFit="1" customWidth="1"/>
    <col min="7936" max="7936" width="13.85546875" style="110" customWidth="1"/>
    <col min="7937" max="8187" width="8.7109375" style="110"/>
    <col min="8188" max="8188" width="3" style="110" customWidth="1"/>
    <col min="8189" max="8189" width="15.42578125" style="110" customWidth="1"/>
    <col min="8190" max="8190" width="58" style="110" customWidth="1"/>
    <col min="8191" max="8191" width="15" style="110" bestFit="1" customWidth="1"/>
    <col min="8192" max="8192" width="13.85546875" style="110" customWidth="1"/>
    <col min="8193" max="8443" width="8.7109375" style="110"/>
    <col min="8444" max="8444" width="3" style="110" customWidth="1"/>
    <col min="8445" max="8445" width="15.42578125" style="110" customWidth="1"/>
    <col min="8446" max="8446" width="58" style="110" customWidth="1"/>
    <col min="8447" max="8447" width="15" style="110" bestFit="1" customWidth="1"/>
    <col min="8448" max="8448" width="13.85546875" style="110" customWidth="1"/>
    <col min="8449" max="8699" width="8.7109375" style="110"/>
    <col min="8700" max="8700" width="3" style="110" customWidth="1"/>
    <col min="8701" max="8701" width="15.42578125" style="110" customWidth="1"/>
    <col min="8702" max="8702" width="58" style="110" customWidth="1"/>
    <col min="8703" max="8703" width="15" style="110" bestFit="1" customWidth="1"/>
    <col min="8704" max="8704" width="13.85546875" style="110" customWidth="1"/>
    <col min="8705" max="8955" width="8.7109375" style="110"/>
    <col min="8956" max="8956" width="3" style="110" customWidth="1"/>
    <col min="8957" max="8957" width="15.42578125" style="110" customWidth="1"/>
    <col min="8958" max="8958" width="58" style="110" customWidth="1"/>
    <col min="8959" max="8959" width="15" style="110" bestFit="1" customWidth="1"/>
    <col min="8960" max="8960" width="13.85546875" style="110" customWidth="1"/>
    <col min="8961" max="9211" width="8.7109375" style="110"/>
    <col min="9212" max="9212" width="3" style="110" customWidth="1"/>
    <col min="9213" max="9213" width="15.42578125" style="110" customWidth="1"/>
    <col min="9214" max="9214" width="58" style="110" customWidth="1"/>
    <col min="9215" max="9215" width="15" style="110" bestFit="1" customWidth="1"/>
    <col min="9216" max="9216" width="13.85546875" style="110" customWidth="1"/>
    <col min="9217" max="9467" width="8.7109375" style="110"/>
    <col min="9468" max="9468" width="3" style="110" customWidth="1"/>
    <col min="9469" max="9469" width="15.42578125" style="110" customWidth="1"/>
    <col min="9470" max="9470" width="58" style="110" customWidth="1"/>
    <col min="9471" max="9471" width="15" style="110" bestFit="1" customWidth="1"/>
    <col min="9472" max="9472" width="13.85546875" style="110" customWidth="1"/>
    <col min="9473" max="9723" width="8.7109375" style="110"/>
    <col min="9724" max="9724" width="3" style="110" customWidth="1"/>
    <col min="9725" max="9725" width="15.42578125" style="110" customWidth="1"/>
    <col min="9726" max="9726" width="58" style="110" customWidth="1"/>
    <col min="9727" max="9727" width="15" style="110" bestFit="1" customWidth="1"/>
    <col min="9728" max="9728" width="13.85546875" style="110" customWidth="1"/>
    <col min="9729" max="9979" width="8.7109375" style="110"/>
    <col min="9980" max="9980" width="3" style="110" customWidth="1"/>
    <col min="9981" max="9981" width="15.42578125" style="110" customWidth="1"/>
    <col min="9982" max="9982" width="58" style="110" customWidth="1"/>
    <col min="9983" max="9983" width="15" style="110" bestFit="1" customWidth="1"/>
    <col min="9984" max="9984" width="13.85546875" style="110" customWidth="1"/>
    <col min="9985" max="10235" width="8.7109375" style="110"/>
    <col min="10236" max="10236" width="3" style="110" customWidth="1"/>
    <col min="10237" max="10237" width="15.42578125" style="110" customWidth="1"/>
    <col min="10238" max="10238" width="58" style="110" customWidth="1"/>
    <col min="10239" max="10239" width="15" style="110" bestFit="1" customWidth="1"/>
    <col min="10240" max="10240" width="13.85546875" style="110" customWidth="1"/>
    <col min="10241" max="10491" width="8.7109375" style="110"/>
    <col min="10492" max="10492" width="3" style="110" customWidth="1"/>
    <col min="10493" max="10493" width="15.42578125" style="110" customWidth="1"/>
    <col min="10494" max="10494" width="58" style="110" customWidth="1"/>
    <col min="10495" max="10495" width="15" style="110" bestFit="1" customWidth="1"/>
    <col min="10496" max="10496" width="13.85546875" style="110" customWidth="1"/>
    <col min="10497" max="10747" width="8.7109375" style="110"/>
    <col min="10748" max="10748" width="3" style="110" customWidth="1"/>
    <col min="10749" max="10749" width="15.42578125" style="110" customWidth="1"/>
    <col min="10750" max="10750" width="58" style="110" customWidth="1"/>
    <col min="10751" max="10751" width="15" style="110" bestFit="1" customWidth="1"/>
    <col min="10752" max="10752" width="13.85546875" style="110" customWidth="1"/>
    <col min="10753" max="11003" width="8.7109375" style="110"/>
    <col min="11004" max="11004" width="3" style="110" customWidth="1"/>
    <col min="11005" max="11005" width="15.42578125" style="110" customWidth="1"/>
    <col min="11006" max="11006" width="58" style="110" customWidth="1"/>
    <col min="11007" max="11007" width="15" style="110" bestFit="1" customWidth="1"/>
    <col min="11008" max="11008" width="13.85546875" style="110" customWidth="1"/>
    <col min="11009" max="11259" width="8.7109375" style="110"/>
    <col min="11260" max="11260" width="3" style="110" customWidth="1"/>
    <col min="11261" max="11261" width="15.42578125" style="110" customWidth="1"/>
    <col min="11262" max="11262" width="58" style="110" customWidth="1"/>
    <col min="11263" max="11263" width="15" style="110" bestFit="1" customWidth="1"/>
    <col min="11264" max="11264" width="13.85546875" style="110" customWidth="1"/>
    <col min="11265" max="11515" width="8.7109375" style="110"/>
    <col min="11516" max="11516" width="3" style="110" customWidth="1"/>
    <col min="11517" max="11517" width="15.42578125" style="110" customWidth="1"/>
    <col min="11518" max="11518" width="58" style="110" customWidth="1"/>
    <col min="11519" max="11519" width="15" style="110" bestFit="1" customWidth="1"/>
    <col min="11520" max="11520" width="13.85546875" style="110" customWidth="1"/>
    <col min="11521" max="11771" width="8.7109375" style="110"/>
    <col min="11772" max="11772" width="3" style="110" customWidth="1"/>
    <col min="11773" max="11773" width="15.42578125" style="110" customWidth="1"/>
    <col min="11774" max="11774" width="58" style="110" customWidth="1"/>
    <col min="11775" max="11775" width="15" style="110" bestFit="1" customWidth="1"/>
    <col min="11776" max="11776" width="13.85546875" style="110" customWidth="1"/>
    <col min="11777" max="12027" width="8.7109375" style="110"/>
    <col min="12028" max="12028" width="3" style="110" customWidth="1"/>
    <col min="12029" max="12029" width="15.42578125" style="110" customWidth="1"/>
    <col min="12030" max="12030" width="58" style="110" customWidth="1"/>
    <col min="12031" max="12031" width="15" style="110" bestFit="1" customWidth="1"/>
    <col min="12032" max="12032" width="13.85546875" style="110" customWidth="1"/>
    <col min="12033" max="12283" width="8.7109375" style="110"/>
    <col min="12284" max="12284" width="3" style="110" customWidth="1"/>
    <col min="12285" max="12285" width="15.42578125" style="110" customWidth="1"/>
    <col min="12286" max="12286" width="58" style="110" customWidth="1"/>
    <col min="12287" max="12287" width="15" style="110" bestFit="1" customWidth="1"/>
    <col min="12288" max="12288" width="13.85546875" style="110" customWidth="1"/>
    <col min="12289" max="12539" width="8.7109375" style="110"/>
    <col min="12540" max="12540" width="3" style="110" customWidth="1"/>
    <col min="12541" max="12541" width="15.42578125" style="110" customWidth="1"/>
    <col min="12542" max="12542" width="58" style="110" customWidth="1"/>
    <col min="12543" max="12543" width="15" style="110" bestFit="1" customWidth="1"/>
    <col min="12544" max="12544" width="13.85546875" style="110" customWidth="1"/>
    <col min="12545" max="12795" width="8.7109375" style="110"/>
    <col min="12796" max="12796" width="3" style="110" customWidth="1"/>
    <col min="12797" max="12797" width="15.42578125" style="110" customWidth="1"/>
    <col min="12798" max="12798" width="58" style="110" customWidth="1"/>
    <col min="12799" max="12799" width="15" style="110" bestFit="1" customWidth="1"/>
    <col min="12800" max="12800" width="13.85546875" style="110" customWidth="1"/>
    <col min="12801" max="13051" width="8.7109375" style="110"/>
    <col min="13052" max="13052" width="3" style="110" customWidth="1"/>
    <col min="13053" max="13053" width="15.42578125" style="110" customWidth="1"/>
    <col min="13054" max="13054" width="58" style="110" customWidth="1"/>
    <col min="13055" max="13055" width="15" style="110" bestFit="1" customWidth="1"/>
    <col min="13056" max="13056" width="13.85546875" style="110" customWidth="1"/>
    <col min="13057" max="13307" width="8.7109375" style="110"/>
    <col min="13308" max="13308" width="3" style="110" customWidth="1"/>
    <col min="13309" max="13309" width="15.42578125" style="110" customWidth="1"/>
    <col min="13310" max="13310" width="58" style="110" customWidth="1"/>
    <col min="13311" max="13311" width="15" style="110" bestFit="1" customWidth="1"/>
    <col min="13312" max="13312" width="13.85546875" style="110" customWidth="1"/>
    <col min="13313" max="13563" width="8.7109375" style="110"/>
    <col min="13564" max="13564" width="3" style="110" customWidth="1"/>
    <col min="13565" max="13565" width="15.42578125" style="110" customWidth="1"/>
    <col min="13566" max="13566" width="58" style="110" customWidth="1"/>
    <col min="13567" max="13567" width="15" style="110" bestFit="1" customWidth="1"/>
    <col min="13568" max="13568" width="13.85546875" style="110" customWidth="1"/>
    <col min="13569" max="13819" width="8.7109375" style="110"/>
    <col min="13820" max="13820" width="3" style="110" customWidth="1"/>
    <col min="13821" max="13821" width="15.42578125" style="110" customWidth="1"/>
    <col min="13822" max="13822" width="58" style="110" customWidth="1"/>
    <col min="13823" max="13823" width="15" style="110" bestFit="1" customWidth="1"/>
    <col min="13824" max="13824" width="13.85546875" style="110" customWidth="1"/>
    <col min="13825" max="14075" width="8.7109375" style="110"/>
    <col min="14076" max="14076" width="3" style="110" customWidth="1"/>
    <col min="14077" max="14077" width="15.42578125" style="110" customWidth="1"/>
    <col min="14078" max="14078" width="58" style="110" customWidth="1"/>
    <col min="14079" max="14079" width="15" style="110" bestFit="1" customWidth="1"/>
    <col min="14080" max="14080" width="13.85546875" style="110" customWidth="1"/>
    <col min="14081" max="14331" width="8.7109375" style="110"/>
    <col min="14332" max="14332" width="3" style="110" customWidth="1"/>
    <col min="14333" max="14333" width="15.42578125" style="110" customWidth="1"/>
    <col min="14334" max="14334" width="58" style="110" customWidth="1"/>
    <col min="14335" max="14335" width="15" style="110" bestFit="1" customWidth="1"/>
    <col min="14336" max="14336" width="13.85546875" style="110" customWidth="1"/>
    <col min="14337" max="14587" width="8.7109375" style="110"/>
    <col min="14588" max="14588" width="3" style="110" customWidth="1"/>
    <col min="14589" max="14589" width="15.42578125" style="110" customWidth="1"/>
    <col min="14590" max="14590" width="58" style="110" customWidth="1"/>
    <col min="14591" max="14591" width="15" style="110" bestFit="1" customWidth="1"/>
    <col min="14592" max="14592" width="13.85546875" style="110" customWidth="1"/>
    <col min="14593" max="14843" width="8.7109375" style="110"/>
    <col min="14844" max="14844" width="3" style="110" customWidth="1"/>
    <col min="14845" max="14845" width="15.42578125" style="110" customWidth="1"/>
    <col min="14846" max="14846" width="58" style="110" customWidth="1"/>
    <col min="14847" max="14847" width="15" style="110" bestFit="1" customWidth="1"/>
    <col min="14848" max="14848" width="13.85546875" style="110" customWidth="1"/>
    <col min="14849" max="15099" width="8.7109375" style="110"/>
    <col min="15100" max="15100" width="3" style="110" customWidth="1"/>
    <col min="15101" max="15101" width="15.42578125" style="110" customWidth="1"/>
    <col min="15102" max="15102" width="58" style="110" customWidth="1"/>
    <col min="15103" max="15103" width="15" style="110" bestFit="1" customWidth="1"/>
    <col min="15104" max="15104" width="13.85546875" style="110" customWidth="1"/>
    <col min="15105" max="15355" width="8.7109375" style="110"/>
    <col min="15356" max="15356" width="3" style="110" customWidth="1"/>
    <col min="15357" max="15357" width="15.42578125" style="110" customWidth="1"/>
    <col min="15358" max="15358" width="58" style="110" customWidth="1"/>
    <col min="15359" max="15359" width="15" style="110" bestFit="1" customWidth="1"/>
    <col min="15360" max="15360" width="13.85546875" style="110" customWidth="1"/>
    <col min="15361" max="15611" width="8.7109375" style="110"/>
    <col min="15612" max="15612" width="3" style="110" customWidth="1"/>
    <col min="15613" max="15613" width="15.42578125" style="110" customWidth="1"/>
    <col min="15614" max="15614" width="58" style="110" customWidth="1"/>
    <col min="15615" max="15615" width="15" style="110" bestFit="1" customWidth="1"/>
    <col min="15616" max="15616" width="13.85546875" style="110" customWidth="1"/>
    <col min="15617" max="15867" width="8.7109375" style="110"/>
    <col min="15868" max="15868" width="3" style="110" customWidth="1"/>
    <col min="15869" max="15869" width="15.42578125" style="110" customWidth="1"/>
    <col min="15870" max="15870" width="58" style="110" customWidth="1"/>
    <col min="15871" max="15871" width="15" style="110" bestFit="1" customWidth="1"/>
    <col min="15872" max="15872" width="13.85546875" style="110" customWidth="1"/>
    <col min="15873" max="16123" width="8.7109375" style="110"/>
    <col min="16124" max="16124" width="3" style="110" customWidth="1"/>
    <col min="16125" max="16125" width="15.42578125" style="110" customWidth="1"/>
    <col min="16126" max="16126" width="58" style="110" customWidth="1"/>
    <col min="16127" max="16127" width="15" style="110" bestFit="1" customWidth="1"/>
    <col min="16128" max="16128" width="13.85546875" style="110" customWidth="1"/>
    <col min="16129" max="16384" width="8.7109375" style="110"/>
  </cols>
  <sheetData>
    <row r="1" spans="1:19" ht="16.5" thickBot="1" x14ac:dyDescent="0.35">
      <c r="D1" s="111" t="s">
        <v>110</v>
      </c>
      <c r="E1" s="112">
        <v>42735</v>
      </c>
    </row>
    <row r="2" spans="1:19" s="119" customFormat="1" ht="63.75" thickBot="1" x14ac:dyDescent="0.35">
      <c r="A2" s="113" t="s">
        <v>47</v>
      </c>
      <c r="B2" s="114"/>
      <c r="C2" s="115"/>
      <c r="D2" s="116" t="s">
        <v>48</v>
      </c>
      <c r="E2" s="117" t="s">
        <v>111</v>
      </c>
      <c r="F2" s="117" t="s">
        <v>112</v>
      </c>
      <c r="G2" s="118" t="s">
        <v>49</v>
      </c>
    </row>
    <row r="3" spans="1:19" s="119" customFormat="1" ht="16.5" thickBot="1" x14ac:dyDescent="0.35">
      <c r="A3" s="120" t="s">
        <v>113</v>
      </c>
      <c r="B3" s="121"/>
      <c r="C3" s="121"/>
      <c r="D3" s="122">
        <v>15946274.609999999</v>
      </c>
      <c r="E3" s="123"/>
      <c r="F3" s="124">
        <f>D3+E3</f>
        <v>15946274.609999999</v>
      </c>
      <c r="G3" s="125">
        <f>F3/$F$11</f>
        <v>0.94026623219386529</v>
      </c>
      <c r="H3" s="126"/>
      <c r="I3" s="126"/>
      <c r="J3" s="126"/>
    </row>
    <row r="4" spans="1:19" s="119" customFormat="1" ht="16.5" thickBot="1" x14ac:dyDescent="0.35">
      <c r="A4" s="127" t="s">
        <v>51</v>
      </c>
      <c r="B4" s="128"/>
      <c r="C4" s="129"/>
      <c r="D4" s="130"/>
      <c r="E4" s="123"/>
      <c r="F4" s="123"/>
      <c r="G4" s="131">
        <f t="shared" ref="G4:G11" si="0">F4/$F$11</f>
        <v>0</v>
      </c>
    </row>
    <row r="5" spans="1:19" s="119" customFormat="1" ht="16.5" thickBot="1" x14ac:dyDescent="0.35">
      <c r="A5" s="132" t="s">
        <v>36</v>
      </c>
      <c r="B5" s="128"/>
      <c r="C5" s="128"/>
      <c r="D5" s="130">
        <v>746316</v>
      </c>
      <c r="E5" s="123">
        <f>30000+48000+30000</f>
        <v>108000</v>
      </c>
      <c r="F5" s="124">
        <f>D5+E5</f>
        <v>854316</v>
      </c>
      <c r="G5" s="125">
        <f t="shared" si="0"/>
        <v>5.0374429518427452E-2</v>
      </c>
      <c r="H5" s="126"/>
      <c r="I5" s="126"/>
      <c r="J5" s="126"/>
    </row>
    <row r="6" spans="1:19" s="119" customFormat="1" ht="16.5" thickBot="1" x14ac:dyDescent="0.35">
      <c r="A6" s="132" t="s">
        <v>38</v>
      </c>
      <c r="B6" s="128"/>
      <c r="C6" s="128"/>
      <c r="D6" s="130">
        <f>26639+22834+22833</f>
        <v>72306</v>
      </c>
      <c r="E6" s="123">
        <f>13034+13034+13034</f>
        <v>39102</v>
      </c>
      <c r="F6" s="124">
        <f>D6+E6</f>
        <v>111408</v>
      </c>
      <c r="G6" s="125">
        <f t="shared" si="0"/>
        <v>6.5691318479215721E-3</v>
      </c>
      <c r="H6" s="126"/>
      <c r="I6" s="126"/>
      <c r="J6" s="126"/>
    </row>
    <row r="7" spans="1:19" s="119" customFormat="1" ht="16.5" thickBot="1" x14ac:dyDescent="0.35">
      <c r="A7" s="132" t="s">
        <v>42</v>
      </c>
      <c r="B7" s="128"/>
      <c r="C7" s="128"/>
      <c r="D7" s="130">
        <v>41715</v>
      </c>
      <c r="E7" s="123">
        <f>2020+1011+1011</f>
        <v>4042</v>
      </c>
      <c r="F7" s="124">
        <f>D7+E7</f>
        <v>45757</v>
      </c>
      <c r="G7" s="125">
        <f t="shared" si="0"/>
        <v>2.6980447182010929E-3</v>
      </c>
      <c r="H7" s="126"/>
      <c r="I7" s="126"/>
      <c r="J7" s="126"/>
    </row>
    <row r="8" spans="1:19" s="119" customFormat="1" ht="16.5" thickBot="1" x14ac:dyDescent="0.35">
      <c r="A8" s="132" t="s">
        <v>53</v>
      </c>
      <c r="B8" s="128"/>
      <c r="C8" s="128"/>
      <c r="D8" s="130">
        <v>1563</v>
      </c>
      <c r="E8" s="123"/>
      <c r="F8" s="124">
        <f>D8+E8</f>
        <v>1563</v>
      </c>
      <c r="G8" s="125">
        <f t="shared" si="0"/>
        <v>9.2161721584638599E-5</v>
      </c>
      <c r="H8" s="126"/>
      <c r="I8" s="126"/>
      <c r="J8" s="126"/>
    </row>
    <row r="9" spans="1:19" s="119" customFormat="1" ht="16.5" thickBot="1" x14ac:dyDescent="0.35">
      <c r="A9" s="132" t="s">
        <v>114</v>
      </c>
      <c r="B9" s="128"/>
      <c r="C9" s="128"/>
      <c r="D9" s="130"/>
      <c r="E9" s="123"/>
      <c r="F9" s="124"/>
      <c r="G9" s="125">
        <f t="shared" si="0"/>
        <v>0</v>
      </c>
      <c r="H9" s="126"/>
      <c r="I9" s="126"/>
      <c r="J9" s="126"/>
    </row>
    <row r="10" spans="1:19" s="119" customFormat="1" x14ac:dyDescent="0.3">
      <c r="A10" s="132" t="s">
        <v>55</v>
      </c>
      <c r="B10" s="128"/>
      <c r="C10" s="128"/>
      <c r="D10" s="130"/>
      <c r="E10" s="123"/>
      <c r="F10" s="123"/>
      <c r="G10" s="133">
        <f t="shared" si="0"/>
        <v>0</v>
      </c>
    </row>
    <row r="11" spans="1:19" s="119" customFormat="1" x14ac:dyDescent="0.3">
      <c r="A11" s="134" t="s">
        <v>56</v>
      </c>
      <c r="B11" s="135"/>
      <c r="C11" s="136"/>
      <c r="D11" s="137">
        <f>D3+SUM(D4:D10)</f>
        <v>16808174.609999999</v>
      </c>
      <c r="E11" s="123">
        <f>SUM(E3:E10)</f>
        <v>151144</v>
      </c>
      <c r="F11" s="138">
        <f>D11+E11</f>
        <v>16959318.609999999</v>
      </c>
      <c r="G11" s="139">
        <f t="shared" si="0"/>
        <v>1</v>
      </c>
    </row>
    <row r="12" spans="1:19" x14ac:dyDescent="0.3">
      <c r="A12" s="128"/>
      <c r="B12" s="128"/>
      <c r="C12" s="128"/>
      <c r="D12" s="140"/>
    </row>
    <row r="14" spans="1:19" ht="78.75" x14ac:dyDescent="0.3">
      <c r="A14" s="141"/>
      <c r="B14" s="128"/>
      <c r="C14" s="128"/>
      <c r="D14" s="142" t="s">
        <v>115</v>
      </c>
      <c r="E14" s="143" t="s">
        <v>116</v>
      </c>
      <c r="F14" s="144" t="s">
        <v>117</v>
      </c>
      <c r="G14" s="145" t="s">
        <v>118</v>
      </c>
      <c r="H14" s="146" t="s">
        <v>119</v>
      </c>
      <c r="I14" s="146" t="s">
        <v>120</v>
      </c>
      <c r="J14" s="147" t="s">
        <v>121</v>
      </c>
      <c r="K14" s="146" t="s">
        <v>122</v>
      </c>
      <c r="L14" s="146" t="s">
        <v>123</v>
      </c>
      <c r="M14" s="147" t="s">
        <v>124</v>
      </c>
      <c r="N14" s="146" t="s">
        <v>125</v>
      </c>
      <c r="O14" s="146" t="s">
        <v>126</v>
      </c>
      <c r="P14" s="147" t="s">
        <v>127</v>
      </c>
      <c r="Q14" s="146" t="s">
        <v>128</v>
      </c>
      <c r="R14" s="146" t="s">
        <v>129</v>
      </c>
      <c r="S14" s="147" t="s">
        <v>130</v>
      </c>
    </row>
    <row r="15" spans="1:19" x14ac:dyDescent="0.3">
      <c r="A15" s="148" t="s">
        <v>58</v>
      </c>
      <c r="B15" s="149"/>
      <c r="C15" s="149"/>
      <c r="D15" s="150"/>
      <c r="E15" s="151"/>
      <c r="F15" s="119"/>
      <c r="G15" s="119"/>
      <c r="H15" s="128"/>
      <c r="I15" s="128"/>
      <c r="J15" s="128"/>
    </row>
    <row r="16" spans="1:19" x14ac:dyDescent="0.3">
      <c r="A16" s="152" t="s">
        <v>59</v>
      </c>
      <c r="B16" s="128">
        <v>110</v>
      </c>
      <c r="C16" s="128" t="s">
        <v>131</v>
      </c>
      <c r="D16" s="153">
        <v>3199515.78</v>
      </c>
      <c r="E16" s="154">
        <f>D16*$G$3</f>
        <v>3008396.6473054159</v>
      </c>
      <c r="F16" s="119"/>
      <c r="G16" s="155">
        <f>E16-F16</f>
        <v>3008396.6473054159</v>
      </c>
      <c r="H16" s="156">
        <f>D16*$G$5</f>
        <v>161173.78215270644</v>
      </c>
      <c r="I16" s="156"/>
      <c r="J16" s="156">
        <f>H16-I16</f>
        <v>161173.78215270644</v>
      </c>
      <c r="K16" s="157">
        <f>D16*$G$6</f>
        <v>21018.041008325628</v>
      </c>
      <c r="L16" s="157"/>
      <c r="M16" s="157">
        <f>K16-L16</f>
        <v>21018.041008325628</v>
      </c>
      <c r="N16" s="157">
        <f>D16*$G$7</f>
        <v>8632.4366510300497</v>
      </c>
      <c r="O16" s="157"/>
      <c r="P16" s="157">
        <f>N16-O16</f>
        <v>8632.4366510300497</v>
      </c>
      <c r="Q16" s="158">
        <f>D16*$G$8</f>
        <v>294.87288252201779</v>
      </c>
      <c r="R16" s="119"/>
      <c r="S16" s="157">
        <f>Q16-R16</f>
        <v>294.87288252201779</v>
      </c>
    </row>
    <row r="17" spans="1:19" x14ac:dyDescent="0.3">
      <c r="A17" s="152"/>
      <c r="B17" s="128">
        <v>113</v>
      </c>
      <c r="C17" s="128" t="s">
        <v>132</v>
      </c>
      <c r="D17" s="153">
        <v>27611.96</v>
      </c>
      <c r="E17" s="154">
        <f t="shared" ref="E17:E38" si="1">D17*$G$3</f>
        <v>25962.593592687721</v>
      </c>
      <c r="F17" s="119"/>
      <c r="G17" s="155">
        <f t="shared" ref="G17:G38" si="2">E17-F17</f>
        <v>25962.593592687721</v>
      </c>
      <c r="H17" s="156">
        <f t="shared" ref="H17:H38" si="3">D17*$G$5</f>
        <v>1390.9367328856381</v>
      </c>
      <c r="I17" s="156"/>
      <c r="J17" s="156">
        <f t="shared" ref="J17:J38" si="4">H17-I17</f>
        <v>1390.9367328856381</v>
      </c>
      <c r="K17" s="157">
        <f t="shared" ref="K17:K38" si="5">D17*$G$6</f>
        <v>181.38660581953653</v>
      </c>
      <c r="L17" s="157"/>
      <c r="M17" s="157">
        <f t="shared" ref="M17:M38" si="6">K17-L17</f>
        <v>181.38660581953653</v>
      </c>
      <c r="N17" s="157">
        <f t="shared" ref="N17:N38" si="7">D17*$G$7</f>
        <v>74.49830283717985</v>
      </c>
      <c r="O17" s="157"/>
      <c r="P17" s="157">
        <f t="shared" ref="P17:P38" si="8">N17-O17</f>
        <v>74.49830283717985</v>
      </c>
      <c r="Q17" s="158">
        <f t="shared" ref="Q17:Q38" si="9">D17*$G$8</f>
        <v>2.5447657699261774</v>
      </c>
      <c r="R17" s="119"/>
      <c r="S17" s="157">
        <f t="shared" ref="S17:S38" si="10">Q17-R17</f>
        <v>2.5447657699261774</v>
      </c>
    </row>
    <row r="18" spans="1:19" x14ac:dyDescent="0.3">
      <c r="A18" s="152"/>
      <c r="B18" s="128">
        <v>118</v>
      </c>
      <c r="C18" s="128" t="s">
        <v>133</v>
      </c>
      <c r="D18" s="153">
        <v>313654.08</v>
      </c>
      <c r="E18" s="154">
        <f t="shared" si="1"/>
        <v>294918.34001383319</v>
      </c>
      <c r="F18" s="119"/>
      <c r="G18" s="155">
        <f t="shared" si="2"/>
        <v>294918.34001383319</v>
      </c>
      <c r="H18" s="156">
        <f t="shared" si="3"/>
        <v>15800.145346127207</v>
      </c>
      <c r="I18" s="156"/>
      <c r="J18" s="156">
        <f t="shared" si="4"/>
        <v>15800.145346127207</v>
      </c>
      <c r="K18" s="157">
        <f t="shared" si="5"/>
        <v>2060.4350061585405</v>
      </c>
      <c r="L18" s="157"/>
      <c r="M18" s="157">
        <f t="shared" si="6"/>
        <v>2060.4350061585405</v>
      </c>
      <c r="N18" s="157">
        <f t="shared" si="7"/>
        <v>846.25273388622315</v>
      </c>
      <c r="O18" s="157"/>
      <c r="P18" s="157">
        <f t="shared" si="8"/>
        <v>846.25273388622315</v>
      </c>
      <c r="Q18" s="158">
        <f t="shared" si="9"/>
        <v>28.906899994845965</v>
      </c>
      <c r="R18" s="119"/>
      <c r="S18" s="157">
        <f t="shared" si="10"/>
        <v>28.906899994845965</v>
      </c>
    </row>
    <row r="19" spans="1:19" x14ac:dyDescent="0.3">
      <c r="A19" s="152"/>
      <c r="B19" s="128">
        <v>161</v>
      </c>
      <c r="C19" s="128" t="s">
        <v>134</v>
      </c>
      <c r="D19" s="153">
        <v>44095.08</v>
      </c>
      <c r="E19" s="154">
        <f t="shared" si="1"/>
        <v>41461.114729887064</v>
      </c>
      <c r="F19" s="119"/>
      <c r="G19" s="155">
        <f t="shared" si="2"/>
        <v>41461.114729887064</v>
      </c>
      <c r="H19" s="156">
        <f t="shared" si="3"/>
        <v>2221.26449956942</v>
      </c>
      <c r="I19" s="156"/>
      <c r="J19" s="156">
        <f t="shared" si="4"/>
        <v>2221.26449956942</v>
      </c>
      <c r="K19" s="157">
        <f t="shared" si="5"/>
        <v>289.66639436464959</v>
      </c>
      <c r="L19" s="157"/>
      <c r="M19" s="157">
        <f t="shared" si="6"/>
        <v>289.66639436464959</v>
      </c>
      <c r="N19" s="157">
        <f t="shared" si="7"/>
        <v>118.97049769265465</v>
      </c>
      <c r="O19" s="157"/>
      <c r="P19" s="157">
        <f t="shared" si="8"/>
        <v>118.97049769265465</v>
      </c>
      <c r="Q19" s="158">
        <f t="shared" si="9"/>
        <v>4.0638784862123662</v>
      </c>
      <c r="R19" s="119"/>
      <c r="S19" s="157">
        <f t="shared" si="10"/>
        <v>4.0638784862123662</v>
      </c>
    </row>
    <row r="20" spans="1:19" x14ac:dyDescent="0.3">
      <c r="A20" s="152"/>
      <c r="B20" s="128">
        <v>172</v>
      </c>
      <c r="C20" s="128" t="s">
        <v>77</v>
      </c>
      <c r="D20" s="153">
        <v>92394.28</v>
      </c>
      <c r="E20" s="154">
        <f t="shared" si="1"/>
        <v>86875.221531864998</v>
      </c>
      <c r="F20" s="119"/>
      <c r="G20" s="155">
        <f t="shared" si="2"/>
        <v>86875.221531864998</v>
      </c>
      <c r="H20" s="156">
        <f t="shared" si="3"/>
        <v>4654.3091457658511</v>
      </c>
      <c r="I20" s="156"/>
      <c r="J20" s="156">
        <f t="shared" si="4"/>
        <v>4654.3091457658511</v>
      </c>
      <c r="K20" s="157">
        <f t="shared" si="5"/>
        <v>606.95020731378315</v>
      </c>
      <c r="L20" s="157"/>
      <c r="M20" s="157">
        <f t="shared" si="6"/>
        <v>606.95020731378315</v>
      </c>
      <c r="N20" s="157">
        <f t="shared" si="7"/>
        <v>249.28389914599288</v>
      </c>
      <c r="O20" s="157"/>
      <c r="P20" s="157">
        <f t="shared" si="8"/>
        <v>249.28389914599288</v>
      </c>
      <c r="Q20" s="158">
        <f t="shared" si="9"/>
        <v>8.5152159093731417</v>
      </c>
      <c r="R20" s="119"/>
      <c r="S20" s="157">
        <f t="shared" si="10"/>
        <v>8.5152159093731417</v>
      </c>
    </row>
    <row r="21" spans="1:19" x14ac:dyDescent="0.3">
      <c r="A21" s="152"/>
      <c r="B21" s="128">
        <v>173</v>
      </c>
      <c r="C21" s="128" t="s">
        <v>135</v>
      </c>
      <c r="D21" s="153">
        <v>38504.36</v>
      </c>
      <c r="E21" s="154">
        <f t="shared" si="1"/>
        <v>36204.349500236181</v>
      </c>
      <c r="F21" s="119"/>
      <c r="G21" s="155">
        <f t="shared" si="2"/>
        <v>36204.349500236181</v>
      </c>
      <c r="H21" s="156">
        <f t="shared" si="3"/>
        <v>1939.6351689721573</v>
      </c>
      <c r="I21" s="156"/>
      <c r="J21" s="156">
        <f t="shared" si="4"/>
        <v>1939.6351689721573</v>
      </c>
      <c r="K21" s="157">
        <f t="shared" si="5"/>
        <v>252.94021755983746</v>
      </c>
      <c r="L21" s="157"/>
      <c r="M21" s="157">
        <f t="shared" si="6"/>
        <v>252.94021755983746</v>
      </c>
      <c r="N21" s="157">
        <f t="shared" si="7"/>
        <v>103.88648512571343</v>
      </c>
      <c r="O21" s="157"/>
      <c r="P21" s="157">
        <f t="shared" si="8"/>
        <v>103.88648512571343</v>
      </c>
      <c r="Q21" s="158">
        <f t="shared" si="9"/>
        <v>3.5486281061146951</v>
      </c>
      <c r="R21" s="119"/>
      <c r="S21" s="157">
        <f t="shared" si="10"/>
        <v>3.5486281061146951</v>
      </c>
    </row>
    <row r="22" spans="1:19" x14ac:dyDescent="0.3">
      <c r="A22" s="152"/>
      <c r="B22" s="128">
        <v>210</v>
      </c>
      <c r="C22" s="128" t="s">
        <v>136</v>
      </c>
      <c r="D22" s="153">
        <v>552204.93000000005</v>
      </c>
      <c r="E22" s="154">
        <f t="shared" si="1"/>
        <v>519219.64892997715</v>
      </c>
      <c r="F22" s="119"/>
      <c r="G22" s="155">
        <f t="shared" si="2"/>
        <v>519219.64892997715</v>
      </c>
      <c r="H22" s="156">
        <f t="shared" si="3"/>
        <v>27817.008326013169</v>
      </c>
      <c r="I22" s="156"/>
      <c r="J22" s="156">
        <f t="shared" si="4"/>
        <v>27817.008326013169</v>
      </c>
      <c r="K22" s="157">
        <f t="shared" si="5"/>
        <v>3627.5069922423027</v>
      </c>
      <c r="L22" s="157"/>
      <c r="M22" s="157">
        <f t="shared" si="6"/>
        <v>3627.5069922423027</v>
      </c>
      <c r="N22" s="157">
        <f t="shared" si="7"/>
        <v>1489.8735947511043</v>
      </c>
      <c r="O22" s="157"/>
      <c r="P22" s="157">
        <f t="shared" si="8"/>
        <v>1489.8735947511043</v>
      </c>
      <c r="Q22" s="158">
        <f t="shared" si="9"/>
        <v>50.892157016324852</v>
      </c>
      <c r="R22" s="119"/>
      <c r="S22" s="157">
        <f t="shared" si="10"/>
        <v>50.892157016324852</v>
      </c>
    </row>
    <row r="23" spans="1:19" x14ac:dyDescent="0.3">
      <c r="A23" s="152"/>
      <c r="B23" s="128">
        <v>220</v>
      </c>
      <c r="C23" s="128" t="s">
        <v>137</v>
      </c>
      <c r="D23" s="153">
        <v>265341.03999999998</v>
      </c>
      <c r="E23" s="154">
        <f t="shared" si="1"/>
        <v>249491.21992720169</v>
      </c>
      <c r="F23" s="119"/>
      <c r="G23" s="155">
        <f t="shared" si="2"/>
        <v>249491.21992720169</v>
      </c>
      <c r="H23" s="156">
        <f t="shared" si="3"/>
        <v>13366.403517826238</v>
      </c>
      <c r="I23" s="156"/>
      <c r="J23" s="156">
        <f t="shared" si="4"/>
        <v>13366.403517826238</v>
      </c>
      <c r="K23" s="157">
        <f t="shared" si="5"/>
        <v>1743.0602764246316</v>
      </c>
      <c r="L23" s="157"/>
      <c r="M23" s="157">
        <f t="shared" si="6"/>
        <v>1743.0602764246316</v>
      </c>
      <c r="N23" s="157">
        <f t="shared" si="7"/>
        <v>715.90199149398484</v>
      </c>
      <c r="O23" s="157"/>
      <c r="P23" s="157">
        <f t="shared" si="8"/>
        <v>715.90199149398484</v>
      </c>
      <c r="Q23" s="158">
        <f t="shared" si="9"/>
        <v>24.454287053458451</v>
      </c>
      <c r="R23" s="119"/>
      <c r="S23" s="157">
        <f t="shared" si="10"/>
        <v>24.454287053458451</v>
      </c>
    </row>
    <row r="24" spans="1:19" x14ac:dyDescent="0.3">
      <c r="A24" s="152"/>
      <c r="B24" s="128">
        <v>230</v>
      </c>
      <c r="C24" s="128" t="s">
        <v>138</v>
      </c>
      <c r="D24" s="153">
        <v>526228.97</v>
      </c>
      <c r="E24" s="154">
        <f t="shared" si="1"/>
        <v>494795.33089315856</v>
      </c>
      <c r="F24" s="119"/>
      <c r="G24" s="155">
        <f t="shared" si="2"/>
        <v>494795.33089315856</v>
      </c>
      <c r="H24" s="156">
        <f t="shared" si="3"/>
        <v>26508.484159819673</v>
      </c>
      <c r="I24" s="156"/>
      <c r="J24" s="156">
        <f t="shared" si="4"/>
        <v>26508.484159819673</v>
      </c>
      <c r="K24" s="157">
        <f t="shared" si="5"/>
        <v>3456.8674861259656</v>
      </c>
      <c r="L24" s="157"/>
      <c r="M24" s="157">
        <f t="shared" si="6"/>
        <v>3456.8674861259656</v>
      </c>
      <c r="N24" s="157">
        <f t="shared" si="7"/>
        <v>1419.7892930729013</v>
      </c>
      <c r="O24" s="157"/>
      <c r="P24" s="157">
        <f t="shared" si="8"/>
        <v>1419.7892930729013</v>
      </c>
      <c r="Q24" s="158">
        <f t="shared" si="9"/>
        <v>48.498167822911135</v>
      </c>
      <c r="R24" s="119"/>
      <c r="S24" s="157">
        <f t="shared" si="10"/>
        <v>48.498167822911135</v>
      </c>
    </row>
    <row r="25" spans="1:19" x14ac:dyDescent="0.3">
      <c r="A25" s="152"/>
      <c r="B25" s="128">
        <v>260</v>
      </c>
      <c r="C25" s="128" t="s">
        <v>139</v>
      </c>
      <c r="D25" s="153">
        <v>11890.33</v>
      </c>
      <c r="E25" s="154">
        <f t="shared" si="1"/>
        <v>11180.075788641681</v>
      </c>
      <c r="F25" s="119"/>
      <c r="G25" s="155">
        <f t="shared" si="2"/>
        <v>11180.075788641681</v>
      </c>
      <c r="H25" s="156">
        <f t="shared" si="3"/>
        <v>598.96859053584353</v>
      </c>
      <c r="I25" s="156"/>
      <c r="J25" s="156">
        <f t="shared" si="4"/>
        <v>598.96859053584353</v>
      </c>
      <c r="K25" s="157">
        <f t="shared" si="5"/>
        <v>78.109145485297304</v>
      </c>
      <c r="L25" s="157"/>
      <c r="M25" s="157">
        <f t="shared" si="6"/>
        <v>78.109145485297304</v>
      </c>
      <c r="N25" s="157">
        <f t="shared" si="7"/>
        <v>32.080642054168003</v>
      </c>
      <c r="O25" s="157"/>
      <c r="P25" s="157">
        <f t="shared" si="8"/>
        <v>32.080642054168003</v>
      </c>
      <c r="Q25" s="158">
        <f t="shared" si="9"/>
        <v>1.0958332830094759</v>
      </c>
      <c r="R25" s="119"/>
      <c r="S25" s="157">
        <f t="shared" si="10"/>
        <v>1.0958332830094759</v>
      </c>
    </row>
    <row r="26" spans="1:19" x14ac:dyDescent="0.3">
      <c r="A26" s="152"/>
      <c r="B26" s="128">
        <v>290</v>
      </c>
      <c r="C26" s="128" t="s">
        <v>105</v>
      </c>
      <c r="D26" s="153">
        <v>2692.8</v>
      </c>
      <c r="E26" s="154">
        <f t="shared" si="1"/>
        <v>2531.9489100516407</v>
      </c>
      <c r="F26" s="119"/>
      <c r="G26" s="155">
        <f t="shared" si="2"/>
        <v>2531.9489100516407</v>
      </c>
      <c r="H26" s="156">
        <f t="shared" si="3"/>
        <v>135.64826380722144</v>
      </c>
      <c r="I26" s="156"/>
      <c r="J26" s="156">
        <f t="shared" si="4"/>
        <v>135.64826380722144</v>
      </c>
      <c r="K26" s="157">
        <f t="shared" si="5"/>
        <v>17.689358240083212</v>
      </c>
      <c r="L26" s="157"/>
      <c r="M26" s="157">
        <f t="shared" si="6"/>
        <v>17.689358240083212</v>
      </c>
      <c r="N26" s="157">
        <f t="shared" si="7"/>
        <v>7.2652948171719034</v>
      </c>
      <c r="O26" s="157"/>
      <c r="P26" s="157">
        <f t="shared" si="8"/>
        <v>7.2652948171719034</v>
      </c>
      <c r="Q26" s="158">
        <f t="shared" si="9"/>
        <v>0.24817308388311485</v>
      </c>
      <c r="R26" s="119"/>
      <c r="S26" s="157">
        <f t="shared" si="10"/>
        <v>0.24817308388311485</v>
      </c>
    </row>
    <row r="27" spans="1:19" x14ac:dyDescent="0.3">
      <c r="A27" s="152"/>
      <c r="B27" s="128">
        <v>300</v>
      </c>
      <c r="C27" s="128" t="s">
        <v>67</v>
      </c>
      <c r="D27" s="153">
        <v>43992.53</v>
      </c>
      <c r="E27" s="154">
        <f t="shared" si="1"/>
        <v>41364.690427775582</v>
      </c>
      <c r="F27" s="119"/>
      <c r="G27" s="155">
        <f t="shared" si="2"/>
        <v>41364.690427775582</v>
      </c>
      <c r="H27" s="156">
        <f t="shared" si="3"/>
        <v>2216.0986018223052</v>
      </c>
      <c r="I27" s="156"/>
      <c r="J27" s="156">
        <f t="shared" si="4"/>
        <v>2216.0986018223052</v>
      </c>
      <c r="K27" s="157">
        <f t="shared" si="5"/>
        <v>288.99272989364522</v>
      </c>
      <c r="L27" s="157"/>
      <c r="M27" s="157">
        <f t="shared" si="6"/>
        <v>288.99272989364522</v>
      </c>
      <c r="N27" s="157">
        <f t="shared" si="7"/>
        <v>118.69381320680313</v>
      </c>
      <c r="O27" s="157"/>
      <c r="P27" s="157">
        <f t="shared" si="8"/>
        <v>118.69381320680313</v>
      </c>
      <c r="Q27" s="158">
        <f t="shared" si="9"/>
        <v>4.0544273016638614</v>
      </c>
      <c r="R27" s="119"/>
      <c r="S27" s="157">
        <f t="shared" si="10"/>
        <v>4.0544273016638614</v>
      </c>
    </row>
    <row r="28" spans="1:19" x14ac:dyDescent="0.3">
      <c r="A28" s="152"/>
      <c r="B28" s="128">
        <v>430</v>
      </c>
      <c r="C28" s="128" t="s">
        <v>140</v>
      </c>
      <c r="D28" s="153">
        <v>8987.48</v>
      </c>
      <c r="E28" s="154">
        <f t="shared" si="1"/>
        <v>8450.6239565177202</v>
      </c>
      <c r="F28" s="119"/>
      <c r="G28" s="155">
        <f t="shared" si="2"/>
        <v>8450.6239565177202</v>
      </c>
      <c r="H28" s="156">
        <f t="shared" si="3"/>
        <v>452.73917780827634</v>
      </c>
      <c r="I28" s="156"/>
      <c r="J28" s="156">
        <f t="shared" si="4"/>
        <v>452.73917780827634</v>
      </c>
      <c r="K28" s="157">
        <f t="shared" si="5"/>
        <v>59.039941100558167</v>
      </c>
      <c r="L28" s="157"/>
      <c r="M28" s="157">
        <f t="shared" si="6"/>
        <v>59.039941100558167</v>
      </c>
      <c r="N28" s="157">
        <f t="shared" si="7"/>
        <v>24.248622943937956</v>
      </c>
      <c r="O28" s="157"/>
      <c r="P28" s="157">
        <f t="shared" si="8"/>
        <v>24.248622943937956</v>
      </c>
      <c r="Q28" s="158">
        <f t="shared" si="9"/>
        <v>0.82830162950750763</v>
      </c>
      <c r="R28" s="119"/>
      <c r="S28" s="157">
        <f t="shared" si="10"/>
        <v>0.82830162950750763</v>
      </c>
    </row>
    <row r="29" spans="1:19" x14ac:dyDescent="0.3">
      <c r="A29" s="152"/>
      <c r="B29" s="128">
        <v>532</v>
      </c>
      <c r="C29" s="128" t="s">
        <v>141</v>
      </c>
      <c r="D29" s="153">
        <v>62866.55</v>
      </c>
      <c r="E29" s="154">
        <f t="shared" si="1"/>
        <v>59111.294099527244</v>
      </c>
      <c r="F29" s="119"/>
      <c r="G29" s="155">
        <f t="shared" si="2"/>
        <v>59111.294099527244</v>
      </c>
      <c r="H29" s="156">
        <f t="shared" si="3"/>
        <v>3166.8665920416956</v>
      </c>
      <c r="I29" s="156"/>
      <c r="J29" s="156">
        <f t="shared" si="4"/>
        <v>3166.8665920416956</v>
      </c>
      <c r="K29" s="157">
        <f t="shared" si="5"/>
        <v>412.9786557739539</v>
      </c>
      <c r="L29" s="157"/>
      <c r="M29" s="157">
        <f t="shared" si="6"/>
        <v>412.9786557739539</v>
      </c>
      <c r="N29" s="157">
        <f t="shared" si="7"/>
        <v>169.61676317902493</v>
      </c>
      <c r="O29" s="157"/>
      <c r="P29" s="157">
        <f t="shared" si="8"/>
        <v>169.61676317902493</v>
      </c>
      <c r="Q29" s="158">
        <f t="shared" si="9"/>
        <v>5.7938894780867622</v>
      </c>
      <c r="R29" s="119"/>
      <c r="S29" s="157">
        <f t="shared" si="10"/>
        <v>5.7938894780867622</v>
      </c>
    </row>
    <row r="30" spans="1:19" x14ac:dyDescent="0.3">
      <c r="A30" s="152"/>
      <c r="B30" s="128">
        <v>580</v>
      </c>
      <c r="C30" s="128" t="s">
        <v>142</v>
      </c>
      <c r="D30" s="153">
        <v>282</v>
      </c>
      <c r="E30" s="154">
        <f t="shared" si="1"/>
        <v>265.15507747867002</v>
      </c>
      <c r="F30" s="119"/>
      <c r="G30" s="155">
        <f t="shared" si="2"/>
        <v>265.15507747867002</v>
      </c>
      <c r="H30" s="156">
        <f t="shared" si="3"/>
        <v>14.205589124196541</v>
      </c>
      <c r="I30" s="156"/>
      <c r="J30" s="156">
        <f t="shared" si="4"/>
        <v>14.205589124196541</v>
      </c>
      <c r="K30" s="157">
        <f t="shared" si="5"/>
        <v>1.8524951811138832</v>
      </c>
      <c r="L30" s="157"/>
      <c r="M30" s="157">
        <f t="shared" si="6"/>
        <v>1.8524951811138832</v>
      </c>
      <c r="N30" s="157">
        <f t="shared" si="7"/>
        <v>0.76084861053270825</v>
      </c>
      <c r="O30" s="157"/>
      <c r="P30" s="157">
        <f t="shared" si="8"/>
        <v>0.76084861053270825</v>
      </c>
      <c r="Q30" s="158">
        <f t="shared" si="9"/>
        <v>2.5989605486868086E-2</v>
      </c>
      <c r="R30" s="119"/>
      <c r="S30" s="157">
        <f t="shared" si="10"/>
        <v>2.5989605486868086E-2</v>
      </c>
    </row>
    <row r="31" spans="1:19" x14ac:dyDescent="0.3">
      <c r="A31" s="152"/>
      <c r="B31" s="128">
        <v>595</v>
      </c>
      <c r="C31" s="128" t="s">
        <v>143</v>
      </c>
      <c r="D31" s="153">
        <v>4016.57</v>
      </c>
      <c r="E31" s="154">
        <f t="shared" si="1"/>
        <v>3776.6451402429138</v>
      </c>
      <c r="F31" s="119"/>
      <c r="G31" s="155">
        <f t="shared" si="2"/>
        <v>3776.6451402429138</v>
      </c>
      <c r="H31" s="156">
        <f t="shared" si="3"/>
        <v>202.33242237083016</v>
      </c>
      <c r="I31" s="156"/>
      <c r="J31" s="156">
        <f t="shared" si="4"/>
        <v>202.33242237083016</v>
      </c>
      <c r="K31" s="157">
        <f t="shared" si="5"/>
        <v>26.385377906406351</v>
      </c>
      <c r="L31" s="157"/>
      <c r="M31" s="157">
        <f t="shared" si="6"/>
        <v>26.385377906406351</v>
      </c>
      <c r="N31" s="157">
        <f t="shared" si="7"/>
        <v>10.836885473784964</v>
      </c>
      <c r="O31" s="157"/>
      <c r="P31" s="157">
        <f t="shared" si="8"/>
        <v>10.836885473784964</v>
      </c>
      <c r="Q31" s="158">
        <f t="shared" si="9"/>
        <v>0.37017400606521189</v>
      </c>
      <c r="R31" s="119"/>
      <c r="S31" s="157">
        <f t="shared" si="10"/>
        <v>0.37017400606521189</v>
      </c>
    </row>
    <row r="32" spans="1:19" x14ac:dyDescent="0.3">
      <c r="A32" s="152"/>
      <c r="B32" s="128">
        <v>610</v>
      </c>
      <c r="C32" s="128" t="s">
        <v>70</v>
      </c>
      <c r="D32" s="153">
        <v>112999.74</v>
      </c>
      <c r="E32" s="154">
        <f t="shared" si="1"/>
        <v>106249.83976868642</v>
      </c>
      <c r="F32" s="119"/>
      <c r="G32" s="155">
        <f t="shared" si="2"/>
        <v>106249.83976868642</v>
      </c>
      <c r="H32" s="156">
        <f t="shared" si="3"/>
        <v>5692.2974382306274</v>
      </c>
      <c r="I32" s="156"/>
      <c r="J32" s="156">
        <f t="shared" si="4"/>
        <v>5692.2974382306274</v>
      </c>
      <c r="K32" s="157">
        <f t="shared" si="5"/>
        <v>742.31019084085722</v>
      </c>
      <c r="L32" s="157"/>
      <c r="M32" s="157">
        <f t="shared" si="6"/>
        <v>742.31019084085722</v>
      </c>
      <c r="N32" s="157">
        <f t="shared" si="7"/>
        <v>304.87835166509677</v>
      </c>
      <c r="O32" s="157"/>
      <c r="P32" s="157">
        <f t="shared" si="8"/>
        <v>304.87835166509677</v>
      </c>
      <c r="Q32" s="158">
        <f t="shared" si="9"/>
        <v>10.414250577016551</v>
      </c>
      <c r="R32" s="119"/>
      <c r="S32" s="157">
        <f t="shared" si="10"/>
        <v>10.414250577016551</v>
      </c>
    </row>
    <row r="33" spans="1:19" x14ac:dyDescent="0.3">
      <c r="A33" s="152"/>
      <c r="B33" s="128">
        <v>611</v>
      </c>
      <c r="C33" s="128" t="s">
        <v>144</v>
      </c>
      <c r="D33" s="153">
        <v>461.85</v>
      </c>
      <c r="E33" s="154">
        <f t="shared" si="1"/>
        <v>434.26195933873669</v>
      </c>
      <c r="F33" s="119"/>
      <c r="G33" s="155">
        <f t="shared" si="2"/>
        <v>434.26195933873669</v>
      </c>
      <c r="H33" s="156">
        <f t="shared" si="3"/>
        <v>23.26543027308572</v>
      </c>
      <c r="I33" s="156"/>
      <c r="J33" s="156">
        <f t="shared" si="4"/>
        <v>23.26543027308572</v>
      </c>
      <c r="K33" s="157">
        <f t="shared" si="5"/>
        <v>3.0339535439625784</v>
      </c>
      <c r="L33" s="157"/>
      <c r="M33" s="157">
        <f t="shared" si="6"/>
        <v>3.0339535439625784</v>
      </c>
      <c r="N33" s="157">
        <f t="shared" si="7"/>
        <v>1.2460919531011749</v>
      </c>
      <c r="O33" s="157"/>
      <c r="P33" s="157">
        <f t="shared" si="8"/>
        <v>1.2460919531011749</v>
      </c>
      <c r="Q33" s="158">
        <f t="shared" si="9"/>
        <v>4.2564891113865341E-2</v>
      </c>
      <c r="R33" s="119"/>
      <c r="S33" s="157">
        <f t="shared" si="10"/>
        <v>4.2564891113865341E-2</v>
      </c>
    </row>
    <row r="34" spans="1:19" x14ac:dyDescent="0.3">
      <c r="A34" s="152"/>
      <c r="B34" s="128">
        <v>612</v>
      </c>
      <c r="C34" s="128" t="s">
        <v>145</v>
      </c>
      <c r="D34" s="153">
        <v>5462.21</v>
      </c>
      <c r="E34" s="154">
        <f t="shared" si="1"/>
        <v>5135.9316161516526</v>
      </c>
      <c r="F34" s="119"/>
      <c r="G34" s="155">
        <f t="shared" si="2"/>
        <v>5135.9316161516526</v>
      </c>
      <c r="H34" s="156">
        <f t="shared" si="3"/>
        <v>275.1557126598496</v>
      </c>
      <c r="I34" s="156"/>
      <c r="J34" s="156">
        <f t="shared" si="4"/>
        <v>275.1557126598496</v>
      </c>
      <c r="K34" s="157">
        <f t="shared" si="5"/>
        <v>35.881977671035692</v>
      </c>
      <c r="L34" s="157"/>
      <c r="M34" s="157">
        <f t="shared" si="6"/>
        <v>35.881977671035692</v>
      </c>
      <c r="N34" s="157">
        <f t="shared" si="7"/>
        <v>14.737286840205192</v>
      </c>
      <c r="O34" s="157"/>
      <c r="P34" s="157">
        <f t="shared" si="8"/>
        <v>14.737286840205192</v>
      </c>
      <c r="Q34" s="158">
        <f t="shared" si="9"/>
        <v>0.50340667725682886</v>
      </c>
      <c r="R34" s="119"/>
      <c r="S34" s="157">
        <f t="shared" si="10"/>
        <v>0.50340667725682886</v>
      </c>
    </row>
    <row r="35" spans="1:19" x14ac:dyDescent="0.3">
      <c r="A35" s="152"/>
      <c r="B35" s="128">
        <v>615</v>
      </c>
      <c r="C35" s="128" t="s">
        <v>71</v>
      </c>
      <c r="D35" s="153">
        <v>10778.04</v>
      </c>
      <c r="E35" s="154">
        <f t="shared" si="1"/>
        <v>10134.227061234769</v>
      </c>
      <c r="F35" s="119"/>
      <c r="G35" s="155">
        <f t="shared" si="2"/>
        <v>10134.227061234769</v>
      </c>
      <c r="H35" s="156">
        <f t="shared" si="3"/>
        <v>542.93761632679184</v>
      </c>
      <c r="I35" s="156"/>
      <c r="J35" s="156">
        <f t="shared" si="4"/>
        <v>542.93761632679184</v>
      </c>
      <c r="K35" s="157">
        <f t="shared" si="5"/>
        <v>70.802365822172632</v>
      </c>
      <c r="L35" s="157"/>
      <c r="M35" s="157">
        <f t="shared" si="6"/>
        <v>70.802365822172632</v>
      </c>
      <c r="N35" s="157">
        <f t="shared" si="7"/>
        <v>29.079633894560111</v>
      </c>
      <c r="O35" s="157"/>
      <c r="P35" s="157">
        <f t="shared" si="8"/>
        <v>29.079633894560111</v>
      </c>
      <c r="Q35" s="158">
        <f t="shared" si="9"/>
        <v>0.99332272170809832</v>
      </c>
      <c r="R35" s="119"/>
      <c r="S35" s="157">
        <f t="shared" si="10"/>
        <v>0.99332272170809832</v>
      </c>
    </row>
    <row r="36" spans="1:19" x14ac:dyDescent="0.3">
      <c r="A36" s="152"/>
      <c r="B36" s="128">
        <v>616</v>
      </c>
      <c r="C36" s="128" t="s">
        <v>72</v>
      </c>
      <c r="D36" s="153">
        <v>929.34</v>
      </c>
      <c r="E36" s="154">
        <f t="shared" si="1"/>
        <v>873.82702022704677</v>
      </c>
      <c r="F36" s="119"/>
      <c r="G36" s="155">
        <f t="shared" si="2"/>
        <v>873.82702022704677</v>
      </c>
      <c r="H36" s="156">
        <f t="shared" si="3"/>
        <v>46.814972328655372</v>
      </c>
      <c r="I36" s="156"/>
      <c r="J36" s="156">
        <f t="shared" si="4"/>
        <v>46.814972328655372</v>
      </c>
      <c r="K36" s="157">
        <f t="shared" si="5"/>
        <v>6.104956991547434</v>
      </c>
      <c r="L36" s="157"/>
      <c r="M36" s="157">
        <f t="shared" si="6"/>
        <v>6.104956991547434</v>
      </c>
      <c r="N36" s="157">
        <f t="shared" si="7"/>
        <v>2.5074008784130037</v>
      </c>
      <c r="O36" s="157"/>
      <c r="P36" s="157">
        <f t="shared" si="8"/>
        <v>2.5074008784130037</v>
      </c>
      <c r="Q36" s="158">
        <f t="shared" si="9"/>
        <v>8.5649574337468046E-2</v>
      </c>
      <c r="R36" s="119"/>
      <c r="S36" s="157">
        <f t="shared" si="10"/>
        <v>8.5649574337468046E-2</v>
      </c>
    </row>
    <row r="37" spans="1:19" x14ac:dyDescent="0.3">
      <c r="A37" s="152"/>
      <c r="B37" s="128">
        <v>642</v>
      </c>
      <c r="C37" s="128" t="s">
        <v>146</v>
      </c>
      <c r="D37" s="159">
        <v>3136.1</v>
      </c>
      <c r="E37" s="154">
        <f t="shared" si="1"/>
        <v>2948.7689307831811</v>
      </c>
      <c r="F37" s="119"/>
      <c r="G37" s="155">
        <f t="shared" si="2"/>
        <v>2948.7689307831811</v>
      </c>
      <c r="H37" s="156">
        <f t="shared" si="3"/>
        <v>157.97924841274033</v>
      </c>
      <c r="I37" s="156"/>
      <c r="J37" s="156">
        <f t="shared" si="4"/>
        <v>157.97924841274033</v>
      </c>
      <c r="K37" s="157">
        <f t="shared" si="5"/>
        <v>20.601454388266841</v>
      </c>
      <c r="L37" s="157"/>
      <c r="M37" s="157">
        <f t="shared" si="6"/>
        <v>20.601454388266841</v>
      </c>
      <c r="N37" s="157">
        <f t="shared" si="7"/>
        <v>8.4613380407504479</v>
      </c>
      <c r="O37" s="157"/>
      <c r="P37" s="157">
        <f t="shared" si="8"/>
        <v>8.4613380407504479</v>
      </c>
      <c r="Q37" s="158">
        <f t="shared" si="9"/>
        <v>0.28902837506158513</v>
      </c>
      <c r="R37" s="119"/>
      <c r="S37" s="157">
        <f t="shared" si="10"/>
        <v>0.28902837506158513</v>
      </c>
    </row>
    <row r="38" spans="1:19" ht="16.5" thickBot="1" x14ac:dyDescent="0.35">
      <c r="A38" s="152"/>
      <c r="B38" s="128">
        <v>810</v>
      </c>
      <c r="C38" s="128" t="s">
        <v>84</v>
      </c>
      <c r="D38" s="160">
        <v>2193</v>
      </c>
      <c r="E38" s="154">
        <f t="shared" si="1"/>
        <v>2062.0038472011465</v>
      </c>
      <c r="F38" s="119"/>
      <c r="G38" s="155">
        <f t="shared" si="2"/>
        <v>2062.0038472011465</v>
      </c>
      <c r="H38" s="156">
        <f t="shared" si="3"/>
        <v>110.4711239339114</v>
      </c>
      <c r="I38" s="156"/>
      <c r="J38" s="156">
        <f t="shared" si="4"/>
        <v>110.4711239339114</v>
      </c>
      <c r="K38" s="157">
        <f t="shared" si="5"/>
        <v>14.406106142492007</v>
      </c>
      <c r="L38" s="157"/>
      <c r="M38" s="157">
        <f t="shared" si="6"/>
        <v>14.406106142492007</v>
      </c>
      <c r="N38" s="157">
        <f t="shared" si="7"/>
        <v>5.9168120670149964</v>
      </c>
      <c r="O38" s="157"/>
      <c r="P38" s="157">
        <f t="shared" si="8"/>
        <v>5.9168120670149964</v>
      </c>
      <c r="Q38" s="158">
        <f t="shared" si="9"/>
        <v>0.20211065543511245</v>
      </c>
      <c r="R38" s="119"/>
      <c r="S38" s="157">
        <f t="shared" si="10"/>
        <v>0.20211065543511245</v>
      </c>
    </row>
    <row r="39" spans="1:19" ht="16.5" thickBot="1" x14ac:dyDescent="0.35">
      <c r="A39" s="161"/>
      <c r="B39" s="162"/>
      <c r="C39" s="163" t="s">
        <v>112</v>
      </c>
      <c r="D39" s="164">
        <f t="shared" ref="D39" si="11">SUM(D16:D38)</f>
        <v>5330239.0199999996</v>
      </c>
      <c r="E39" s="165">
        <f>SUM(E16:E38)</f>
        <v>5011843.7600281211</v>
      </c>
      <c r="F39" s="165">
        <f t="shared" ref="F39:S39" si="12">SUM(F16:F38)</f>
        <v>0</v>
      </c>
      <c r="G39" s="165">
        <f t="shared" si="12"/>
        <v>5011843.7600281211</v>
      </c>
      <c r="H39" s="165">
        <f t="shared" si="12"/>
        <v>268507.74982936186</v>
      </c>
      <c r="I39" s="165">
        <f t="shared" si="12"/>
        <v>0</v>
      </c>
      <c r="J39" s="165">
        <f t="shared" si="12"/>
        <v>268507.74982936186</v>
      </c>
      <c r="K39" s="165">
        <f t="shared" si="12"/>
        <v>35015.042903316273</v>
      </c>
      <c r="L39" s="165">
        <f t="shared" si="12"/>
        <v>0</v>
      </c>
      <c r="M39" s="165">
        <f t="shared" si="12"/>
        <v>35015.042903316273</v>
      </c>
      <c r="N39" s="165">
        <f t="shared" si="12"/>
        <v>14381.223234660371</v>
      </c>
      <c r="O39" s="165">
        <f t="shared" si="12"/>
        <v>0</v>
      </c>
      <c r="P39" s="165">
        <f t="shared" si="12"/>
        <v>14381.223234660371</v>
      </c>
      <c r="Q39" s="165">
        <f t="shared" si="12"/>
        <v>491.24400454081689</v>
      </c>
      <c r="R39" s="165">
        <f t="shared" si="12"/>
        <v>0</v>
      </c>
      <c r="S39" s="165">
        <f t="shared" si="12"/>
        <v>491.24400454081689</v>
      </c>
    </row>
    <row r="40" spans="1:19" x14ac:dyDescent="0.3">
      <c r="A40" s="152" t="s">
        <v>147</v>
      </c>
      <c r="B40" s="128"/>
      <c r="C40" s="128"/>
      <c r="D40" s="166"/>
      <c r="E40" s="167"/>
      <c r="F40" s="119"/>
      <c r="G40" s="119"/>
      <c r="H40" s="168"/>
      <c r="I40" s="168"/>
      <c r="J40" s="168"/>
      <c r="K40" s="169"/>
      <c r="L40" s="169"/>
      <c r="M40" s="169"/>
      <c r="N40" s="169"/>
      <c r="O40" s="169"/>
      <c r="P40" s="169"/>
      <c r="Q40" s="170"/>
      <c r="R40" s="119"/>
      <c r="S40" s="119"/>
    </row>
    <row r="41" spans="1:19" x14ac:dyDescent="0.3">
      <c r="A41" s="152"/>
      <c r="B41" s="128">
        <v>114</v>
      </c>
      <c r="C41" s="128" t="s">
        <v>132</v>
      </c>
      <c r="D41" s="153">
        <v>978.75</v>
      </c>
      <c r="E41" s="154">
        <f t="shared" ref="E41:E55" si="13">D41*$G$3</f>
        <v>920.2855747597456</v>
      </c>
      <c r="F41" s="119"/>
      <c r="G41" s="155">
        <f t="shared" ref="G41:G55" si="14">E41-F41</f>
        <v>920.2855747597456</v>
      </c>
      <c r="H41" s="156">
        <f t="shared" ref="H41:H55" si="15">D41*$G$5</f>
        <v>49.303972891160868</v>
      </c>
      <c r="I41" s="156"/>
      <c r="J41" s="156">
        <f t="shared" ref="J41:J55" si="16">H41-I41</f>
        <v>49.303972891160868</v>
      </c>
      <c r="K41" s="157">
        <f t="shared" ref="K41:K55" si="17">D41*$G$6</f>
        <v>6.4295377961532383</v>
      </c>
      <c r="L41" s="157"/>
      <c r="M41" s="157">
        <f t="shared" ref="M41:M55" si="18">K41-L41</f>
        <v>6.4295377961532383</v>
      </c>
      <c r="N41" s="157">
        <f t="shared" ref="N41:N55" si="19">D41*$G$7</f>
        <v>2.6407112679393197</v>
      </c>
      <c r="O41" s="157"/>
      <c r="P41" s="157">
        <f t="shared" ref="P41:P55" si="20">N41-O41</f>
        <v>2.6407112679393197</v>
      </c>
      <c r="Q41" s="158">
        <f t="shared" ref="Q41:Q55" si="21">D41*$G$8</f>
        <v>9.0203285000965028E-2</v>
      </c>
      <c r="R41" s="119"/>
      <c r="S41" s="157">
        <f t="shared" ref="S41:S55" si="22">Q41-R41</f>
        <v>9.0203285000965028E-2</v>
      </c>
    </row>
    <row r="42" spans="1:19" x14ac:dyDescent="0.3">
      <c r="A42" s="152"/>
      <c r="B42" s="128">
        <v>163</v>
      </c>
      <c r="C42" s="128" t="s">
        <v>148</v>
      </c>
      <c r="D42" s="153">
        <v>40056.47</v>
      </c>
      <c r="E42" s="154">
        <f t="shared" si="13"/>
        <v>37663.746121886601</v>
      </c>
      <c r="F42" s="119"/>
      <c r="G42" s="155">
        <f t="shared" si="14"/>
        <v>37663.746121886601</v>
      </c>
      <c r="H42" s="156">
        <f t="shared" si="15"/>
        <v>2017.8218247720038</v>
      </c>
      <c r="I42" s="156"/>
      <c r="J42" s="156">
        <f t="shared" si="16"/>
        <v>2017.8218247720038</v>
      </c>
      <c r="K42" s="157">
        <f t="shared" si="17"/>
        <v>263.13623279231501</v>
      </c>
      <c r="L42" s="157"/>
      <c r="M42" s="157">
        <f t="shared" si="18"/>
        <v>263.13623279231501</v>
      </c>
      <c r="N42" s="157">
        <f t="shared" si="19"/>
        <v>108.07414731328053</v>
      </c>
      <c r="O42" s="157"/>
      <c r="P42" s="157">
        <f t="shared" si="20"/>
        <v>108.07414731328053</v>
      </c>
      <c r="Q42" s="158">
        <f t="shared" si="21"/>
        <v>3.6916732358034285</v>
      </c>
      <c r="R42" s="119"/>
      <c r="S42" s="157">
        <f t="shared" si="22"/>
        <v>3.6916732358034285</v>
      </c>
    </row>
    <row r="43" spans="1:19" x14ac:dyDescent="0.3">
      <c r="A43" s="152"/>
      <c r="B43" s="128">
        <v>177</v>
      </c>
      <c r="C43" s="128" t="s">
        <v>149</v>
      </c>
      <c r="D43" s="153">
        <v>17817.88</v>
      </c>
      <c r="E43" s="154">
        <f t="shared" si="13"/>
        <v>16753.55089328243</v>
      </c>
      <c r="F43" s="119"/>
      <c r="G43" s="155">
        <f t="shared" si="14"/>
        <v>16753.55089328243</v>
      </c>
      <c r="H43" s="156">
        <f t="shared" si="15"/>
        <v>897.56554022779824</v>
      </c>
      <c r="I43" s="156"/>
      <c r="J43" s="156">
        <f t="shared" si="16"/>
        <v>897.56554022779824</v>
      </c>
      <c r="K43" s="157">
        <f t="shared" si="17"/>
        <v>117.04800297044483</v>
      </c>
      <c r="L43" s="157"/>
      <c r="M43" s="157">
        <f t="shared" si="18"/>
        <v>117.04800297044483</v>
      </c>
      <c r="N43" s="157">
        <f t="shared" si="19"/>
        <v>48.07343702354089</v>
      </c>
      <c r="O43" s="157"/>
      <c r="P43" s="157">
        <f t="shared" si="20"/>
        <v>48.07343702354089</v>
      </c>
      <c r="Q43" s="158">
        <f t="shared" si="21"/>
        <v>1.6421264957885005</v>
      </c>
      <c r="R43" s="119"/>
      <c r="S43" s="157">
        <f t="shared" si="22"/>
        <v>1.6421264957885005</v>
      </c>
    </row>
    <row r="44" spans="1:19" x14ac:dyDescent="0.3">
      <c r="A44" s="152"/>
      <c r="B44" s="128">
        <v>210</v>
      </c>
      <c r="C44" s="128" t="s">
        <v>136</v>
      </c>
      <c r="D44" s="153">
        <v>9513.35</v>
      </c>
      <c r="E44" s="154">
        <f t="shared" si="13"/>
        <v>8945.0817600415085</v>
      </c>
      <c r="F44" s="119"/>
      <c r="G44" s="155">
        <f t="shared" si="14"/>
        <v>8945.0817600415085</v>
      </c>
      <c r="H44" s="156">
        <f t="shared" si="15"/>
        <v>479.22957905913182</v>
      </c>
      <c r="I44" s="156"/>
      <c r="J44" s="156">
        <f t="shared" si="16"/>
        <v>479.22957905913182</v>
      </c>
      <c r="K44" s="157">
        <f t="shared" si="17"/>
        <v>62.494450465424691</v>
      </c>
      <c r="L44" s="157"/>
      <c r="M44" s="157">
        <f t="shared" si="18"/>
        <v>62.494450465424691</v>
      </c>
      <c r="N44" s="157">
        <f t="shared" si="19"/>
        <v>25.667443719898369</v>
      </c>
      <c r="O44" s="157"/>
      <c r="P44" s="157">
        <f t="shared" si="20"/>
        <v>25.667443719898369</v>
      </c>
      <c r="Q44" s="158">
        <f t="shared" si="21"/>
        <v>0.87676671403722162</v>
      </c>
      <c r="R44" s="119"/>
      <c r="S44" s="157">
        <f t="shared" si="22"/>
        <v>0.87676671403722162</v>
      </c>
    </row>
    <row r="45" spans="1:19" x14ac:dyDescent="0.3">
      <c r="A45" s="152"/>
      <c r="B45" s="128">
        <v>220</v>
      </c>
      <c r="C45" s="128" t="s">
        <v>137</v>
      </c>
      <c r="D45" s="153">
        <v>4162.37</v>
      </c>
      <c r="E45" s="154">
        <f t="shared" si="13"/>
        <v>3913.735956896779</v>
      </c>
      <c r="F45" s="119"/>
      <c r="G45" s="155">
        <f t="shared" si="14"/>
        <v>3913.735956896779</v>
      </c>
      <c r="H45" s="156">
        <f t="shared" si="15"/>
        <v>209.67701419461687</v>
      </c>
      <c r="I45" s="156"/>
      <c r="J45" s="156">
        <f t="shared" si="16"/>
        <v>209.67701419461687</v>
      </c>
      <c r="K45" s="157">
        <f t="shared" si="17"/>
        <v>27.343157329833314</v>
      </c>
      <c r="L45" s="157"/>
      <c r="M45" s="157">
        <f t="shared" si="18"/>
        <v>27.343157329833314</v>
      </c>
      <c r="N45" s="157">
        <f t="shared" si="19"/>
        <v>11.230260393698682</v>
      </c>
      <c r="O45" s="157"/>
      <c r="P45" s="157">
        <f t="shared" si="20"/>
        <v>11.230260393698682</v>
      </c>
      <c r="Q45" s="158">
        <f t="shared" si="21"/>
        <v>0.38361118507225217</v>
      </c>
      <c r="R45" s="119"/>
      <c r="S45" s="157">
        <f t="shared" si="22"/>
        <v>0.38361118507225217</v>
      </c>
    </row>
    <row r="46" spans="1:19" x14ac:dyDescent="0.3">
      <c r="A46" s="152"/>
      <c r="B46" s="128">
        <v>230</v>
      </c>
      <c r="C46" s="128" t="s">
        <v>138</v>
      </c>
      <c r="D46" s="153">
        <v>8206.9599999999991</v>
      </c>
      <c r="E46" s="154">
        <f t="shared" si="13"/>
        <v>7716.7273569657636</v>
      </c>
      <c r="F46" s="119"/>
      <c r="G46" s="155">
        <f t="shared" si="14"/>
        <v>7716.7273569657636</v>
      </c>
      <c r="H46" s="156">
        <f t="shared" si="15"/>
        <v>413.42092808055332</v>
      </c>
      <c r="I46" s="156"/>
      <c r="J46" s="156">
        <f t="shared" si="16"/>
        <v>413.42092808055332</v>
      </c>
      <c r="K46" s="157">
        <f t="shared" si="17"/>
        <v>53.912602310618418</v>
      </c>
      <c r="L46" s="157"/>
      <c r="M46" s="157">
        <f t="shared" si="18"/>
        <v>53.912602310618418</v>
      </c>
      <c r="N46" s="157">
        <f t="shared" si="19"/>
        <v>22.142745080487639</v>
      </c>
      <c r="O46" s="157"/>
      <c r="P46" s="157">
        <f t="shared" si="20"/>
        <v>22.142745080487639</v>
      </c>
      <c r="Q46" s="158">
        <f t="shared" si="21"/>
        <v>0.75636756257626547</v>
      </c>
      <c r="R46" s="119"/>
      <c r="S46" s="157">
        <f t="shared" si="22"/>
        <v>0.75636756257626547</v>
      </c>
    </row>
    <row r="47" spans="1:19" x14ac:dyDescent="0.3">
      <c r="A47" s="152"/>
      <c r="B47" s="128">
        <v>260</v>
      </c>
      <c r="C47" s="128" t="s">
        <v>139</v>
      </c>
      <c r="D47" s="153">
        <v>188.37</v>
      </c>
      <c r="E47" s="154">
        <f t="shared" si="13"/>
        <v>177.11795015835841</v>
      </c>
      <c r="F47" s="119"/>
      <c r="G47" s="155">
        <f t="shared" si="14"/>
        <v>177.11795015835841</v>
      </c>
      <c r="H47" s="156">
        <f t="shared" si="15"/>
        <v>9.4890312883861796</v>
      </c>
      <c r="I47" s="156"/>
      <c r="J47" s="156">
        <f t="shared" si="16"/>
        <v>9.4890312883861796</v>
      </c>
      <c r="K47" s="157">
        <f t="shared" si="17"/>
        <v>1.2374273661929867</v>
      </c>
      <c r="L47" s="157"/>
      <c r="M47" s="157">
        <f t="shared" si="18"/>
        <v>1.2374273661929867</v>
      </c>
      <c r="N47" s="157">
        <f t="shared" si="19"/>
        <v>0.50823068356753986</v>
      </c>
      <c r="O47" s="157"/>
      <c r="P47" s="157">
        <f t="shared" si="20"/>
        <v>0.50823068356753986</v>
      </c>
      <c r="Q47" s="158">
        <f t="shared" si="21"/>
        <v>1.7360503494898375E-2</v>
      </c>
      <c r="R47" s="119"/>
      <c r="S47" s="157">
        <f t="shared" si="22"/>
        <v>1.7360503494898375E-2</v>
      </c>
    </row>
    <row r="48" spans="1:19" x14ac:dyDescent="0.3">
      <c r="A48" s="152"/>
      <c r="B48" s="128">
        <v>290</v>
      </c>
      <c r="C48" s="128" t="s">
        <v>105</v>
      </c>
      <c r="D48" s="153">
        <v>57</v>
      </c>
      <c r="E48" s="154">
        <f t="shared" si="13"/>
        <v>53.59517523505032</v>
      </c>
      <c r="F48" s="119"/>
      <c r="G48" s="155">
        <f t="shared" si="14"/>
        <v>53.59517523505032</v>
      </c>
      <c r="H48" s="156">
        <f t="shared" si="15"/>
        <v>2.8713424825503648</v>
      </c>
      <c r="I48" s="156"/>
      <c r="J48" s="156">
        <f t="shared" si="16"/>
        <v>2.8713424825503648</v>
      </c>
      <c r="K48" s="157">
        <f t="shared" si="17"/>
        <v>0.37444051533152961</v>
      </c>
      <c r="L48" s="157"/>
      <c r="M48" s="157">
        <f t="shared" si="18"/>
        <v>0.37444051533152961</v>
      </c>
      <c r="N48" s="157">
        <f t="shared" si="19"/>
        <v>0.1537885489374623</v>
      </c>
      <c r="O48" s="157"/>
      <c r="P48" s="157">
        <f t="shared" si="20"/>
        <v>0.1537885489374623</v>
      </c>
      <c r="Q48" s="158">
        <f t="shared" si="21"/>
        <v>5.2532181303244002E-3</v>
      </c>
      <c r="R48" s="119"/>
      <c r="S48" s="157">
        <f t="shared" si="22"/>
        <v>5.2532181303244002E-3</v>
      </c>
    </row>
    <row r="49" spans="1:19" x14ac:dyDescent="0.3">
      <c r="A49" s="152"/>
      <c r="B49" s="128">
        <v>300</v>
      </c>
      <c r="C49" s="128" t="s">
        <v>67</v>
      </c>
      <c r="D49" s="153">
        <v>2367.5100000000002</v>
      </c>
      <c r="E49" s="154">
        <f t="shared" si="13"/>
        <v>2226.089707381298</v>
      </c>
      <c r="F49" s="119"/>
      <c r="G49" s="155">
        <f t="shared" si="14"/>
        <v>2226.089707381298</v>
      </c>
      <c r="H49" s="156">
        <f t="shared" si="15"/>
        <v>119.26196562917218</v>
      </c>
      <c r="I49" s="156"/>
      <c r="J49" s="156">
        <f t="shared" si="16"/>
        <v>119.26196562917218</v>
      </c>
      <c r="K49" s="157">
        <f t="shared" si="17"/>
        <v>15.552485341272803</v>
      </c>
      <c r="L49" s="157"/>
      <c r="M49" s="157">
        <f t="shared" si="18"/>
        <v>15.552485341272803</v>
      </c>
      <c r="N49" s="157">
        <f t="shared" si="19"/>
        <v>6.3876478507882704</v>
      </c>
      <c r="O49" s="157"/>
      <c r="P49" s="157">
        <f t="shared" si="20"/>
        <v>6.3876478507882704</v>
      </c>
      <c r="Q49" s="158">
        <f t="shared" si="21"/>
        <v>0.21819379746884776</v>
      </c>
      <c r="R49" s="119"/>
      <c r="S49" s="157">
        <f t="shared" si="22"/>
        <v>0.21819379746884776</v>
      </c>
    </row>
    <row r="50" spans="1:19" x14ac:dyDescent="0.3">
      <c r="A50" s="152"/>
      <c r="B50" s="128">
        <v>430</v>
      </c>
      <c r="C50" s="128" t="s">
        <v>140</v>
      </c>
      <c r="D50" s="153">
        <v>220.8</v>
      </c>
      <c r="E50" s="154">
        <f t="shared" si="13"/>
        <v>207.61078406840548</v>
      </c>
      <c r="F50" s="119"/>
      <c r="G50" s="155">
        <f t="shared" si="14"/>
        <v>207.61078406840548</v>
      </c>
      <c r="H50" s="156">
        <f t="shared" si="15"/>
        <v>11.122674037668782</v>
      </c>
      <c r="I50" s="156"/>
      <c r="J50" s="156">
        <f t="shared" si="16"/>
        <v>11.122674037668782</v>
      </c>
      <c r="K50" s="157">
        <f t="shared" si="17"/>
        <v>1.4504643120210832</v>
      </c>
      <c r="L50" s="157"/>
      <c r="M50" s="157">
        <f t="shared" si="18"/>
        <v>1.4504643120210832</v>
      </c>
      <c r="N50" s="157">
        <f t="shared" si="19"/>
        <v>0.59572827377880133</v>
      </c>
      <c r="O50" s="157"/>
      <c r="P50" s="157">
        <f t="shared" si="20"/>
        <v>0.59572827377880133</v>
      </c>
      <c r="Q50" s="158">
        <f t="shared" si="21"/>
        <v>2.0349308125888203E-2</v>
      </c>
      <c r="R50" s="119"/>
      <c r="S50" s="157">
        <f t="shared" si="22"/>
        <v>2.0349308125888203E-2</v>
      </c>
    </row>
    <row r="51" spans="1:19" x14ac:dyDescent="0.3">
      <c r="A51" s="152"/>
      <c r="B51" s="128">
        <v>530</v>
      </c>
      <c r="C51" s="128" t="s">
        <v>150</v>
      </c>
      <c r="D51" s="153"/>
      <c r="E51" s="154">
        <f t="shared" si="13"/>
        <v>0</v>
      </c>
      <c r="F51" s="119"/>
      <c r="G51" s="155">
        <f t="shared" si="14"/>
        <v>0</v>
      </c>
      <c r="H51" s="156">
        <f t="shared" si="15"/>
        <v>0</v>
      </c>
      <c r="I51" s="156"/>
      <c r="J51" s="156">
        <f t="shared" si="16"/>
        <v>0</v>
      </c>
      <c r="K51" s="157">
        <f t="shared" si="17"/>
        <v>0</v>
      </c>
      <c r="L51" s="157"/>
      <c r="M51" s="157">
        <f t="shared" si="18"/>
        <v>0</v>
      </c>
      <c r="N51" s="157">
        <f t="shared" si="19"/>
        <v>0</v>
      </c>
      <c r="O51" s="157"/>
      <c r="P51" s="157">
        <f t="shared" si="20"/>
        <v>0</v>
      </c>
      <c r="Q51" s="158">
        <f t="shared" si="21"/>
        <v>0</v>
      </c>
      <c r="R51" s="119"/>
      <c r="S51" s="157">
        <f t="shared" si="22"/>
        <v>0</v>
      </c>
    </row>
    <row r="52" spans="1:19" x14ac:dyDescent="0.3">
      <c r="A52" s="152"/>
      <c r="B52" s="128">
        <v>580</v>
      </c>
      <c r="C52" s="128" t="s">
        <v>142</v>
      </c>
      <c r="D52" s="153">
        <v>81</v>
      </c>
      <c r="E52" s="154">
        <f t="shared" si="13"/>
        <v>76.161564807703087</v>
      </c>
      <c r="F52" s="119"/>
      <c r="G52" s="155">
        <f t="shared" si="14"/>
        <v>76.161564807703087</v>
      </c>
      <c r="H52" s="156">
        <f t="shared" si="15"/>
        <v>4.080328790992624</v>
      </c>
      <c r="I52" s="156"/>
      <c r="J52" s="156">
        <f t="shared" si="16"/>
        <v>4.080328790992624</v>
      </c>
      <c r="K52" s="157">
        <f t="shared" si="17"/>
        <v>0.53209967968164729</v>
      </c>
      <c r="L52" s="157"/>
      <c r="M52" s="157">
        <f t="shared" si="18"/>
        <v>0.53209967968164729</v>
      </c>
      <c r="N52" s="157">
        <f t="shared" si="19"/>
        <v>0.21854162217428852</v>
      </c>
      <c r="O52" s="157"/>
      <c r="P52" s="157">
        <f t="shared" si="20"/>
        <v>0.21854162217428852</v>
      </c>
      <c r="Q52" s="158">
        <f t="shared" si="21"/>
        <v>7.4650994483557269E-3</v>
      </c>
      <c r="R52" s="119"/>
      <c r="S52" s="157">
        <f t="shared" si="22"/>
        <v>7.4650994483557269E-3</v>
      </c>
    </row>
    <row r="53" spans="1:19" x14ac:dyDescent="0.3">
      <c r="A53" s="152"/>
      <c r="B53" s="128">
        <v>610</v>
      </c>
      <c r="C53" s="128" t="s">
        <v>70</v>
      </c>
      <c r="D53" s="153">
        <v>5119.87</v>
      </c>
      <c r="E53" s="154">
        <f t="shared" si="13"/>
        <v>4814.0408742224054</v>
      </c>
      <c r="F53" s="119"/>
      <c r="G53" s="155">
        <f t="shared" si="14"/>
        <v>4814.0408742224054</v>
      </c>
      <c r="H53" s="156">
        <f t="shared" si="15"/>
        <v>257.91053045851118</v>
      </c>
      <c r="I53" s="156"/>
      <c r="J53" s="156">
        <f t="shared" si="16"/>
        <v>257.91053045851118</v>
      </c>
      <c r="K53" s="157">
        <f t="shared" si="17"/>
        <v>33.633101074218217</v>
      </c>
      <c r="L53" s="157"/>
      <c r="M53" s="157">
        <f t="shared" si="18"/>
        <v>33.633101074218217</v>
      </c>
      <c r="N53" s="157">
        <f t="shared" si="19"/>
        <v>13.813638211376229</v>
      </c>
      <c r="O53" s="157"/>
      <c r="P53" s="157">
        <f t="shared" si="20"/>
        <v>13.813638211376229</v>
      </c>
      <c r="Q53" s="158">
        <f t="shared" si="21"/>
        <v>0.47185603348954364</v>
      </c>
      <c r="R53" s="119"/>
      <c r="S53" s="157">
        <f t="shared" si="22"/>
        <v>0.47185603348954364</v>
      </c>
    </row>
    <row r="54" spans="1:19" x14ac:dyDescent="0.3">
      <c r="A54" s="152"/>
      <c r="B54" s="128">
        <v>615</v>
      </c>
      <c r="C54" s="128" t="s">
        <v>71</v>
      </c>
      <c r="D54" s="153">
        <v>84.6</v>
      </c>
      <c r="E54" s="154">
        <f t="shared" si="13"/>
        <v>79.546523243601001</v>
      </c>
      <c r="F54" s="119"/>
      <c r="G54" s="155">
        <f t="shared" si="14"/>
        <v>79.546523243601001</v>
      </c>
      <c r="H54" s="156">
        <f t="shared" si="15"/>
        <v>4.2616767372589619</v>
      </c>
      <c r="I54" s="156"/>
      <c r="J54" s="156">
        <f t="shared" si="16"/>
        <v>4.2616767372589619</v>
      </c>
      <c r="K54" s="157">
        <f t="shared" si="17"/>
        <v>0.55574855433416492</v>
      </c>
      <c r="L54" s="157"/>
      <c r="M54" s="157">
        <f t="shared" si="18"/>
        <v>0.55574855433416492</v>
      </c>
      <c r="N54" s="157">
        <f t="shared" si="19"/>
        <v>0.22825458315981245</v>
      </c>
      <c r="O54" s="157"/>
      <c r="P54" s="157">
        <f t="shared" si="20"/>
        <v>0.22825458315981245</v>
      </c>
      <c r="Q54" s="158">
        <f t="shared" si="21"/>
        <v>7.7968816460604251E-3</v>
      </c>
      <c r="R54" s="119"/>
      <c r="S54" s="157">
        <f t="shared" si="22"/>
        <v>7.7968816460604251E-3</v>
      </c>
    </row>
    <row r="55" spans="1:19" ht="16.5" thickBot="1" x14ac:dyDescent="0.35">
      <c r="A55" s="152"/>
      <c r="B55" s="128">
        <v>810</v>
      </c>
      <c r="C55" s="128" t="s">
        <v>84</v>
      </c>
      <c r="D55" s="159">
        <v>1060</v>
      </c>
      <c r="E55" s="154">
        <f t="shared" si="13"/>
        <v>996.68220612549726</v>
      </c>
      <c r="F55" s="119"/>
      <c r="G55" s="155">
        <f t="shared" si="14"/>
        <v>996.68220612549726</v>
      </c>
      <c r="H55" s="156">
        <f t="shared" si="15"/>
        <v>53.396895289533099</v>
      </c>
      <c r="I55" s="156"/>
      <c r="J55" s="156">
        <f t="shared" si="16"/>
        <v>53.396895289533099</v>
      </c>
      <c r="K55" s="157">
        <f t="shared" si="17"/>
        <v>6.9632797587968662</v>
      </c>
      <c r="L55" s="157"/>
      <c r="M55" s="157">
        <f t="shared" si="18"/>
        <v>6.9632797587968662</v>
      </c>
      <c r="N55" s="157">
        <f t="shared" si="19"/>
        <v>2.8599274012931586</v>
      </c>
      <c r="O55" s="157"/>
      <c r="P55" s="157">
        <f t="shared" si="20"/>
        <v>2.8599274012931586</v>
      </c>
      <c r="Q55" s="158">
        <f t="shared" si="21"/>
        <v>9.7691424879716909E-2</v>
      </c>
      <c r="R55" s="119"/>
      <c r="S55" s="157">
        <f t="shared" si="22"/>
        <v>9.7691424879716909E-2</v>
      </c>
    </row>
    <row r="56" spans="1:19" ht="16.5" thickBot="1" x14ac:dyDescent="0.35">
      <c r="A56" s="161"/>
      <c r="B56" s="162"/>
      <c r="C56" s="163" t="s">
        <v>112</v>
      </c>
      <c r="D56" s="171">
        <f t="shared" ref="D56" si="23">SUM(D41:D55)</f>
        <v>89914.93</v>
      </c>
      <c r="E56" s="172">
        <f>SUM(E41:E55)</f>
        <v>84543.97244907514</v>
      </c>
      <c r="F56" s="172">
        <f t="shared" ref="F56:S56" si="24">SUM(F41:F55)</f>
        <v>0</v>
      </c>
      <c r="G56" s="172">
        <f t="shared" si="24"/>
        <v>84543.97244907514</v>
      </c>
      <c r="H56" s="172">
        <f t="shared" si="24"/>
        <v>4529.4133039393391</v>
      </c>
      <c r="I56" s="172">
        <f t="shared" si="24"/>
        <v>0</v>
      </c>
      <c r="J56" s="172">
        <f t="shared" si="24"/>
        <v>4529.4133039393391</v>
      </c>
      <c r="K56" s="172">
        <f t="shared" si="24"/>
        <v>590.66303026663877</v>
      </c>
      <c r="L56" s="172">
        <f t="shared" si="24"/>
        <v>0</v>
      </c>
      <c r="M56" s="172">
        <f t="shared" si="24"/>
        <v>590.66303026663877</v>
      </c>
      <c r="N56" s="172">
        <f t="shared" si="24"/>
        <v>242.59450197392098</v>
      </c>
      <c r="O56" s="172">
        <f t="shared" si="24"/>
        <v>0</v>
      </c>
      <c r="P56" s="172">
        <f t="shared" si="24"/>
        <v>242.59450197392098</v>
      </c>
      <c r="Q56" s="172">
        <f t="shared" si="24"/>
        <v>8.2867147449622678</v>
      </c>
      <c r="R56" s="172">
        <f t="shared" si="24"/>
        <v>0</v>
      </c>
      <c r="S56" s="172">
        <f t="shared" si="24"/>
        <v>8.2867147449622678</v>
      </c>
    </row>
    <row r="57" spans="1:19" ht="31.5" x14ac:dyDescent="0.3">
      <c r="A57" s="152" t="s">
        <v>151</v>
      </c>
      <c r="B57" s="128" t="s">
        <v>152</v>
      </c>
      <c r="C57" s="128" t="s">
        <v>152</v>
      </c>
      <c r="D57" s="173" t="s">
        <v>152</v>
      </c>
      <c r="E57" s="167"/>
      <c r="F57" s="119"/>
      <c r="G57" s="119"/>
      <c r="H57" s="168" t="s">
        <v>152</v>
      </c>
      <c r="I57" s="168"/>
      <c r="J57" s="168"/>
      <c r="K57" s="169" t="s">
        <v>152</v>
      </c>
      <c r="L57" s="169"/>
      <c r="M57" s="169"/>
      <c r="N57" s="169" t="s">
        <v>152</v>
      </c>
      <c r="O57" s="169"/>
      <c r="P57" s="169"/>
      <c r="Q57" s="170" t="s">
        <v>152</v>
      </c>
      <c r="R57" s="119"/>
      <c r="S57" s="119"/>
    </row>
    <row r="58" spans="1:19" x14ac:dyDescent="0.3">
      <c r="A58" s="152"/>
      <c r="B58" s="110">
        <v>113</v>
      </c>
      <c r="C58" s="110" t="s">
        <v>132</v>
      </c>
      <c r="D58" s="173">
        <v>9285.35</v>
      </c>
      <c r="E58" s="154">
        <f t="shared" ref="E58:E68" si="25">D58*$G$3</f>
        <v>8730.7010591013077</v>
      </c>
      <c r="F58" s="119"/>
      <c r="G58" s="155">
        <f t="shared" ref="G58:G69" si="26">E58-F58</f>
        <v>8730.7010591013077</v>
      </c>
      <c r="H58" s="156">
        <f t="shared" ref="H58:H68" si="27">D58*$G$5</f>
        <v>467.74420912893038</v>
      </c>
      <c r="I58" s="156"/>
      <c r="J58" s="156">
        <f t="shared" ref="J58:J69" si="28">H58-I58</f>
        <v>467.74420912893038</v>
      </c>
      <c r="K58" s="157">
        <f t="shared" ref="K58:K69" si="29">D58*$G$6</f>
        <v>60.99668840409857</v>
      </c>
      <c r="L58" s="157"/>
      <c r="M58" s="157">
        <f t="shared" ref="M58:M69" si="30">K58-L58</f>
        <v>60.99668840409857</v>
      </c>
      <c r="N58" s="157">
        <f t="shared" ref="N58:N69" si="31">D58*$G$7</f>
        <v>25.05228952414852</v>
      </c>
      <c r="O58" s="157"/>
      <c r="P58" s="157">
        <f t="shared" ref="P58:P69" si="32">N58-O58</f>
        <v>25.05228952414852</v>
      </c>
      <c r="Q58" s="158">
        <f t="shared" ref="Q58:Q69" si="33">D58*$G$8</f>
        <v>0.85575384151592404</v>
      </c>
      <c r="R58" s="119"/>
      <c r="S58" s="157">
        <f t="shared" ref="S58:S69" si="34">Q58-R58</f>
        <v>0.85575384151592404</v>
      </c>
    </row>
    <row r="59" spans="1:19" x14ac:dyDescent="0.3">
      <c r="A59" s="152"/>
      <c r="B59" s="110">
        <v>116</v>
      </c>
      <c r="C59" s="110" t="s">
        <v>153</v>
      </c>
      <c r="D59" s="173">
        <v>3200</v>
      </c>
      <c r="E59" s="154">
        <f t="shared" si="25"/>
        <v>3008.8519430203687</v>
      </c>
      <c r="F59" s="119"/>
      <c r="G59" s="155">
        <f t="shared" si="26"/>
        <v>3008.8519430203687</v>
      </c>
      <c r="H59" s="156">
        <f t="shared" si="27"/>
        <v>161.19817445896786</v>
      </c>
      <c r="I59" s="156"/>
      <c r="J59" s="156">
        <f t="shared" si="28"/>
        <v>161.19817445896786</v>
      </c>
      <c r="K59" s="157">
        <f t="shared" si="29"/>
        <v>21.021221913349031</v>
      </c>
      <c r="L59" s="157"/>
      <c r="M59" s="157">
        <f t="shared" si="30"/>
        <v>21.021221913349031</v>
      </c>
      <c r="N59" s="157">
        <f t="shared" si="31"/>
        <v>8.6337430982434977</v>
      </c>
      <c r="O59" s="157"/>
      <c r="P59" s="157">
        <f t="shared" si="32"/>
        <v>8.6337430982434977</v>
      </c>
      <c r="Q59" s="158">
        <f t="shared" si="33"/>
        <v>0.29491750907084352</v>
      </c>
      <c r="R59" s="119"/>
      <c r="S59" s="157">
        <f t="shared" si="34"/>
        <v>0.29491750907084352</v>
      </c>
    </row>
    <row r="60" spans="1:19" x14ac:dyDescent="0.3">
      <c r="A60" s="152"/>
      <c r="B60" s="110">
        <v>191</v>
      </c>
      <c r="C60" s="110" t="s">
        <v>154</v>
      </c>
      <c r="D60" s="173">
        <v>97984.16</v>
      </c>
      <c r="E60" s="154">
        <f t="shared" si="25"/>
        <v>92131.196937880857</v>
      </c>
      <c r="F60" s="119"/>
      <c r="G60" s="155">
        <f t="shared" si="26"/>
        <v>92131.196937880857</v>
      </c>
      <c r="H60" s="156">
        <f t="shared" si="27"/>
        <v>4935.8961618423182</v>
      </c>
      <c r="I60" s="156"/>
      <c r="J60" s="156">
        <f t="shared" si="28"/>
        <v>4935.8961618423182</v>
      </c>
      <c r="K60" s="157">
        <f t="shared" si="29"/>
        <v>643.67086604784299</v>
      </c>
      <c r="L60" s="157"/>
      <c r="M60" s="157">
        <f t="shared" si="30"/>
        <v>643.67086604784299</v>
      </c>
      <c r="N60" s="157">
        <f t="shared" si="31"/>
        <v>264.36564535537082</v>
      </c>
      <c r="O60" s="157"/>
      <c r="P60" s="157">
        <f t="shared" si="32"/>
        <v>264.36564535537082</v>
      </c>
      <c r="Q60" s="158">
        <f t="shared" si="33"/>
        <v>9.0303888736246822</v>
      </c>
      <c r="R60" s="119"/>
      <c r="S60" s="157">
        <f t="shared" si="34"/>
        <v>9.0303888736246822</v>
      </c>
    </row>
    <row r="61" spans="1:19" x14ac:dyDescent="0.3">
      <c r="A61" s="152"/>
      <c r="B61" s="128">
        <v>210</v>
      </c>
      <c r="C61" s="128" t="s">
        <v>136</v>
      </c>
      <c r="D61" s="173">
        <v>13230</v>
      </c>
      <c r="E61" s="154">
        <f t="shared" si="25"/>
        <v>12439.722251924837</v>
      </c>
      <c r="F61" s="119"/>
      <c r="G61" s="155">
        <f t="shared" si="26"/>
        <v>12439.722251924837</v>
      </c>
      <c r="H61" s="156">
        <f t="shared" si="27"/>
        <v>666.45370252879525</v>
      </c>
      <c r="I61" s="156"/>
      <c r="J61" s="156">
        <f t="shared" si="28"/>
        <v>666.45370252879525</v>
      </c>
      <c r="K61" s="157">
        <f t="shared" si="29"/>
        <v>86.909614348002393</v>
      </c>
      <c r="L61" s="157"/>
      <c r="M61" s="157">
        <f t="shared" si="30"/>
        <v>86.909614348002393</v>
      </c>
      <c r="N61" s="157">
        <f t="shared" si="31"/>
        <v>35.695131621800456</v>
      </c>
      <c r="O61" s="157"/>
      <c r="P61" s="157">
        <f t="shared" si="32"/>
        <v>35.695131621800456</v>
      </c>
      <c r="Q61" s="158">
        <f t="shared" si="33"/>
        <v>1.2192995765647687</v>
      </c>
      <c r="R61" s="119"/>
      <c r="S61" s="157">
        <f t="shared" si="34"/>
        <v>1.2192995765647687</v>
      </c>
    </row>
    <row r="62" spans="1:19" x14ac:dyDescent="0.3">
      <c r="A62" s="152"/>
      <c r="B62" s="128">
        <v>220</v>
      </c>
      <c r="C62" s="128" t="s">
        <v>137</v>
      </c>
      <c r="D62" s="173">
        <v>7877.51</v>
      </c>
      <c r="E62" s="154">
        <f t="shared" si="25"/>
        <v>7406.9566467694958</v>
      </c>
      <c r="F62" s="119"/>
      <c r="G62" s="155">
        <f t="shared" si="26"/>
        <v>7406.9566467694958</v>
      </c>
      <c r="H62" s="156">
        <f t="shared" si="27"/>
        <v>396.82507227570744</v>
      </c>
      <c r="I62" s="156"/>
      <c r="J62" s="156">
        <f t="shared" si="28"/>
        <v>396.82507227570744</v>
      </c>
      <c r="K62" s="157">
        <f t="shared" si="29"/>
        <v>51.748401823320663</v>
      </c>
      <c r="L62" s="157"/>
      <c r="M62" s="157">
        <f t="shared" si="30"/>
        <v>51.748401823320663</v>
      </c>
      <c r="N62" s="157">
        <f t="shared" si="31"/>
        <v>21.253874248076293</v>
      </c>
      <c r="O62" s="157"/>
      <c r="P62" s="157">
        <f t="shared" si="32"/>
        <v>21.253874248076293</v>
      </c>
      <c r="Q62" s="158">
        <f t="shared" si="33"/>
        <v>0.72600488340020641</v>
      </c>
      <c r="R62" s="119"/>
      <c r="S62" s="157">
        <f t="shared" si="34"/>
        <v>0.72600488340020641</v>
      </c>
    </row>
    <row r="63" spans="1:19" x14ac:dyDescent="0.3">
      <c r="A63" s="152"/>
      <c r="B63" s="128">
        <v>230</v>
      </c>
      <c r="C63" s="128" t="s">
        <v>138</v>
      </c>
      <c r="D63" s="173">
        <v>13982.33</v>
      </c>
      <c r="E63" s="154">
        <f t="shared" si="25"/>
        <v>13147.112746391249</v>
      </c>
      <c r="F63" s="119"/>
      <c r="G63" s="155">
        <f t="shared" si="26"/>
        <v>13147.112746391249</v>
      </c>
      <c r="H63" s="156">
        <f t="shared" si="27"/>
        <v>704.35189708839368</v>
      </c>
      <c r="I63" s="156"/>
      <c r="J63" s="156">
        <f t="shared" si="28"/>
        <v>704.35189708839368</v>
      </c>
      <c r="K63" s="157">
        <f t="shared" si="29"/>
        <v>91.851769311149241</v>
      </c>
      <c r="L63" s="157"/>
      <c r="M63" s="157">
        <f t="shared" si="30"/>
        <v>91.851769311149241</v>
      </c>
      <c r="N63" s="157">
        <f t="shared" si="31"/>
        <v>37.724951604644687</v>
      </c>
      <c r="O63" s="157"/>
      <c r="P63" s="157">
        <f t="shared" si="32"/>
        <v>37.724951604644687</v>
      </c>
      <c r="Q63" s="158">
        <f t="shared" si="33"/>
        <v>1.2886356045645397</v>
      </c>
      <c r="R63" s="119"/>
      <c r="S63" s="157">
        <f t="shared" si="34"/>
        <v>1.2886356045645397</v>
      </c>
    </row>
    <row r="64" spans="1:19" x14ac:dyDescent="0.3">
      <c r="A64" s="152"/>
      <c r="B64" s="128">
        <v>260</v>
      </c>
      <c r="C64" s="128" t="s">
        <v>139</v>
      </c>
      <c r="D64" s="173">
        <v>353.49</v>
      </c>
      <c r="E64" s="154">
        <f t="shared" si="25"/>
        <v>332.37471041820947</v>
      </c>
      <c r="F64" s="119"/>
      <c r="G64" s="155">
        <f t="shared" si="26"/>
        <v>332.37471041820947</v>
      </c>
      <c r="H64" s="156">
        <f t="shared" si="27"/>
        <v>17.80685709046892</v>
      </c>
      <c r="I64" s="156"/>
      <c r="J64" s="156">
        <f t="shared" si="28"/>
        <v>17.80685709046892</v>
      </c>
      <c r="K64" s="157">
        <f t="shared" si="29"/>
        <v>2.3221224169217964</v>
      </c>
      <c r="L64" s="157"/>
      <c r="M64" s="157">
        <f t="shared" si="30"/>
        <v>2.3221224169217964</v>
      </c>
      <c r="N64" s="157">
        <f t="shared" si="31"/>
        <v>0.95373182743690432</v>
      </c>
      <c r="O64" s="157"/>
      <c r="P64" s="157">
        <f t="shared" si="32"/>
        <v>0.95373182743690432</v>
      </c>
      <c r="Q64" s="158">
        <f t="shared" si="33"/>
        <v>3.2578246962953902E-2</v>
      </c>
      <c r="R64" s="119"/>
      <c r="S64" s="157">
        <f t="shared" si="34"/>
        <v>3.2578246962953902E-2</v>
      </c>
    </row>
    <row r="65" spans="1:19" x14ac:dyDescent="0.3">
      <c r="A65" s="152"/>
      <c r="B65" s="128">
        <v>290</v>
      </c>
      <c r="C65" s="128" t="s">
        <v>105</v>
      </c>
      <c r="D65" s="173">
        <v>68.400000000000006</v>
      </c>
      <c r="E65" s="154">
        <f t="shared" si="25"/>
        <v>64.314210282060387</v>
      </c>
      <c r="F65" s="119"/>
      <c r="G65" s="155">
        <f t="shared" si="26"/>
        <v>64.314210282060387</v>
      </c>
      <c r="H65" s="156">
        <f t="shared" si="27"/>
        <v>3.4456109790604379</v>
      </c>
      <c r="I65" s="156"/>
      <c r="J65" s="156">
        <f t="shared" si="28"/>
        <v>3.4456109790604379</v>
      </c>
      <c r="K65" s="157">
        <f t="shared" si="29"/>
        <v>0.44932861839783556</v>
      </c>
      <c r="L65" s="157"/>
      <c r="M65" s="157">
        <f t="shared" si="30"/>
        <v>0.44932861839783556</v>
      </c>
      <c r="N65" s="157">
        <f t="shared" si="31"/>
        <v>0.18454625872495478</v>
      </c>
      <c r="O65" s="157"/>
      <c r="P65" s="157">
        <f t="shared" si="32"/>
        <v>0.18454625872495478</v>
      </c>
      <c r="Q65" s="158">
        <f t="shared" si="33"/>
        <v>6.3038617563892811E-3</v>
      </c>
      <c r="R65" s="119"/>
      <c r="S65" s="157">
        <f t="shared" si="34"/>
        <v>6.3038617563892811E-3</v>
      </c>
    </row>
    <row r="66" spans="1:19" x14ac:dyDescent="0.3">
      <c r="A66" s="152"/>
      <c r="B66" s="110">
        <v>580</v>
      </c>
      <c r="C66" s="110" t="s">
        <v>142</v>
      </c>
      <c r="D66" s="173">
        <v>15717.39</v>
      </c>
      <c r="E66" s="154">
        <f t="shared" si="25"/>
        <v>14778.531075221536</v>
      </c>
      <c r="F66" s="119"/>
      <c r="G66" s="155">
        <f t="shared" si="26"/>
        <v>14778.531075221536</v>
      </c>
      <c r="H66" s="156">
        <f t="shared" si="27"/>
        <v>791.75455476863647</v>
      </c>
      <c r="I66" s="156"/>
      <c r="J66" s="156">
        <f t="shared" si="28"/>
        <v>791.75455476863647</v>
      </c>
      <c r="K66" s="157">
        <f t="shared" si="29"/>
        <v>103.24960721520404</v>
      </c>
      <c r="L66" s="157"/>
      <c r="M66" s="157">
        <f t="shared" si="30"/>
        <v>103.24960721520404</v>
      </c>
      <c r="N66" s="157">
        <f t="shared" si="31"/>
        <v>42.406221073406677</v>
      </c>
      <c r="O66" s="157"/>
      <c r="P66" s="157">
        <f t="shared" si="32"/>
        <v>42.406221073406677</v>
      </c>
      <c r="Q66" s="158">
        <f t="shared" si="33"/>
        <v>1.4485417212171827</v>
      </c>
      <c r="R66" s="119"/>
      <c r="S66" s="157">
        <f t="shared" si="34"/>
        <v>1.4485417212171827</v>
      </c>
    </row>
    <row r="67" spans="1:19" x14ac:dyDescent="0.3">
      <c r="A67" s="152"/>
      <c r="B67" s="128">
        <v>595</v>
      </c>
      <c r="C67" s="128" t="s">
        <v>143</v>
      </c>
      <c r="D67" s="173"/>
      <c r="E67" s="154">
        <f t="shared" si="25"/>
        <v>0</v>
      </c>
      <c r="F67" s="119"/>
      <c r="G67" s="155">
        <f t="shared" si="26"/>
        <v>0</v>
      </c>
      <c r="H67" s="156">
        <f t="shared" si="27"/>
        <v>0</v>
      </c>
      <c r="I67" s="156"/>
      <c r="J67" s="156">
        <f t="shared" si="28"/>
        <v>0</v>
      </c>
      <c r="K67" s="157">
        <f t="shared" si="29"/>
        <v>0</v>
      </c>
      <c r="L67" s="157"/>
      <c r="M67" s="157">
        <f t="shared" si="30"/>
        <v>0</v>
      </c>
      <c r="N67" s="157">
        <f t="shared" si="31"/>
        <v>0</v>
      </c>
      <c r="O67" s="157"/>
      <c r="P67" s="157">
        <f t="shared" si="32"/>
        <v>0</v>
      </c>
      <c r="Q67" s="158">
        <f t="shared" si="33"/>
        <v>0</v>
      </c>
      <c r="R67" s="119"/>
      <c r="S67" s="157">
        <f t="shared" si="34"/>
        <v>0</v>
      </c>
    </row>
    <row r="68" spans="1:19" x14ac:dyDescent="0.3">
      <c r="A68" s="152"/>
      <c r="B68" s="128">
        <v>810</v>
      </c>
      <c r="C68" s="128" t="s">
        <v>84</v>
      </c>
      <c r="D68" s="173">
        <v>12321</v>
      </c>
      <c r="E68" s="154">
        <f t="shared" si="25"/>
        <v>11585.020246860615</v>
      </c>
      <c r="F68" s="119"/>
      <c r="G68" s="155">
        <f t="shared" si="26"/>
        <v>11585.020246860615</v>
      </c>
      <c r="H68" s="156">
        <f t="shared" si="27"/>
        <v>620.66334609654461</v>
      </c>
      <c r="I68" s="156"/>
      <c r="J68" s="156">
        <f t="shared" si="28"/>
        <v>620.66334609654461</v>
      </c>
      <c r="K68" s="157">
        <f t="shared" si="29"/>
        <v>80.938273498241685</v>
      </c>
      <c r="L68" s="157"/>
      <c r="M68" s="157">
        <f t="shared" si="30"/>
        <v>80.938273498241685</v>
      </c>
      <c r="N68" s="157">
        <f t="shared" si="31"/>
        <v>33.242608972955665</v>
      </c>
      <c r="O68" s="157"/>
      <c r="P68" s="157">
        <f t="shared" si="32"/>
        <v>33.242608972955665</v>
      </c>
      <c r="Q68" s="158">
        <f t="shared" si="33"/>
        <v>1.1355245716443323</v>
      </c>
      <c r="R68" s="119"/>
      <c r="S68" s="157">
        <f t="shared" si="34"/>
        <v>1.1355245716443323</v>
      </c>
    </row>
    <row r="69" spans="1:19" ht="16.5" thickBot="1" x14ac:dyDescent="0.35">
      <c r="A69" s="152"/>
      <c r="B69" s="128"/>
      <c r="C69" s="128"/>
      <c r="D69" s="160"/>
      <c r="E69" s="167"/>
      <c r="F69" s="119"/>
      <c r="G69" s="155">
        <f t="shared" si="26"/>
        <v>0</v>
      </c>
      <c r="H69" s="174"/>
      <c r="I69" s="174"/>
      <c r="J69" s="156">
        <f t="shared" si="28"/>
        <v>0</v>
      </c>
      <c r="K69" s="157">
        <f t="shared" si="29"/>
        <v>0</v>
      </c>
      <c r="L69" s="175"/>
      <c r="M69" s="157">
        <f t="shared" si="30"/>
        <v>0</v>
      </c>
      <c r="N69" s="157">
        <f t="shared" si="31"/>
        <v>0</v>
      </c>
      <c r="O69" s="175"/>
      <c r="P69" s="157">
        <f t="shared" si="32"/>
        <v>0</v>
      </c>
      <c r="Q69" s="158">
        <f t="shared" si="33"/>
        <v>0</v>
      </c>
      <c r="R69" s="119"/>
      <c r="S69" s="157">
        <f t="shared" si="34"/>
        <v>0</v>
      </c>
    </row>
    <row r="70" spans="1:19" ht="16.5" thickBot="1" x14ac:dyDescent="0.35">
      <c r="A70" s="161"/>
      <c r="B70" s="162"/>
      <c r="C70" s="163" t="s">
        <v>112</v>
      </c>
      <c r="D70" s="171">
        <f t="shared" ref="D70" si="35">SUM(D58:D69)</f>
        <v>174019.63</v>
      </c>
      <c r="E70" s="172">
        <f>SUM(E58:E69)</f>
        <v>163624.78182787052</v>
      </c>
      <c r="F70" s="172">
        <f t="shared" ref="F70:S70" si="36">SUM(F58:F69)</f>
        <v>0</v>
      </c>
      <c r="G70" s="172">
        <f t="shared" si="36"/>
        <v>163624.78182787052</v>
      </c>
      <c r="H70" s="172">
        <f t="shared" si="36"/>
        <v>8766.1395862578229</v>
      </c>
      <c r="I70" s="172">
        <f t="shared" si="36"/>
        <v>0</v>
      </c>
      <c r="J70" s="172">
        <f t="shared" si="36"/>
        <v>8766.1395862578229</v>
      </c>
      <c r="K70" s="172">
        <f t="shared" si="36"/>
        <v>1143.1578935965283</v>
      </c>
      <c r="L70" s="172">
        <f t="shared" si="36"/>
        <v>0</v>
      </c>
      <c r="M70" s="172">
        <f t="shared" si="36"/>
        <v>1143.1578935965283</v>
      </c>
      <c r="N70" s="172">
        <f t="shared" si="36"/>
        <v>469.51274358480845</v>
      </c>
      <c r="O70" s="172">
        <f t="shared" si="36"/>
        <v>0</v>
      </c>
      <c r="P70" s="172">
        <f t="shared" si="36"/>
        <v>469.51274358480845</v>
      </c>
      <c r="Q70" s="172">
        <f t="shared" si="36"/>
        <v>16.037948690321823</v>
      </c>
      <c r="R70" s="172">
        <f t="shared" si="36"/>
        <v>0</v>
      </c>
      <c r="S70" s="172">
        <f t="shared" si="36"/>
        <v>16.037948690321823</v>
      </c>
    </row>
    <row r="71" spans="1:19" x14ac:dyDescent="0.3">
      <c r="A71" s="152" t="s">
        <v>155</v>
      </c>
      <c r="B71" s="128"/>
      <c r="C71" s="128"/>
      <c r="D71" s="173"/>
      <c r="E71" s="167"/>
      <c r="F71" s="119"/>
      <c r="G71" s="119"/>
      <c r="H71" s="168"/>
      <c r="I71" s="168"/>
      <c r="J71" s="168"/>
      <c r="K71" s="169"/>
      <c r="L71" s="169"/>
      <c r="M71" s="169"/>
      <c r="N71" s="169"/>
      <c r="O71" s="169"/>
      <c r="P71" s="169"/>
      <c r="Q71" s="170"/>
      <c r="R71" s="119"/>
      <c r="S71" s="119"/>
    </row>
    <row r="72" spans="1:19" x14ac:dyDescent="0.3">
      <c r="A72" s="152"/>
      <c r="B72" s="128">
        <v>114</v>
      </c>
      <c r="C72" s="128" t="s">
        <v>132</v>
      </c>
      <c r="D72" s="173">
        <v>376.4</v>
      </c>
      <c r="E72" s="154">
        <f t="shared" ref="E72:E86" si="37">D72*$G$3</f>
        <v>353.91620979777088</v>
      </c>
      <c r="F72" s="119"/>
      <c r="G72" s="155">
        <f t="shared" ref="G72:G86" si="38">E72-F72</f>
        <v>353.91620979777088</v>
      </c>
      <c r="H72" s="156">
        <f t="shared" ref="H72:H86" si="39">D72*$G$5</f>
        <v>18.960935270736091</v>
      </c>
      <c r="I72" s="156"/>
      <c r="J72" s="156">
        <f t="shared" ref="J72:J86" si="40">H72-I72</f>
        <v>18.960935270736091</v>
      </c>
      <c r="K72" s="157">
        <f t="shared" ref="K72:K86" si="41">D72*$G$6</f>
        <v>2.4726212275576795</v>
      </c>
      <c r="L72" s="157"/>
      <c r="M72" s="157">
        <f t="shared" ref="M72:M86" si="42">K72-L72</f>
        <v>2.4726212275576795</v>
      </c>
      <c r="N72" s="157">
        <f t="shared" ref="N72:N86" si="43">D72*$G$7</f>
        <v>1.0155440319308913</v>
      </c>
      <c r="O72" s="157"/>
      <c r="P72" s="157">
        <f t="shared" ref="P72:P86" si="44">N72-O72</f>
        <v>1.0155440319308913</v>
      </c>
      <c r="Q72" s="158">
        <f t="shared" ref="Q72:Q86" si="45">D72*$G$8</f>
        <v>3.4689672004457967E-2</v>
      </c>
      <c r="R72" s="119"/>
      <c r="S72" s="157">
        <f t="shared" ref="S72:S86" si="46">Q72-R72</f>
        <v>3.4689672004457967E-2</v>
      </c>
    </row>
    <row r="73" spans="1:19" x14ac:dyDescent="0.3">
      <c r="A73" s="152"/>
      <c r="B73" s="128">
        <v>220</v>
      </c>
      <c r="C73" s="128" t="s">
        <v>137</v>
      </c>
      <c r="D73" s="173">
        <v>28.81</v>
      </c>
      <c r="E73" s="154">
        <f t="shared" si="37"/>
        <v>27.089070149505257</v>
      </c>
      <c r="F73" s="119"/>
      <c r="G73" s="155">
        <f t="shared" si="38"/>
        <v>27.089070149505257</v>
      </c>
      <c r="H73" s="156">
        <f t="shared" si="39"/>
        <v>1.4512873144258949</v>
      </c>
      <c r="I73" s="156"/>
      <c r="J73" s="156">
        <f t="shared" si="40"/>
        <v>1.4512873144258949</v>
      </c>
      <c r="K73" s="157">
        <f t="shared" si="41"/>
        <v>0.18925668853862049</v>
      </c>
      <c r="L73" s="157"/>
      <c r="M73" s="157">
        <f t="shared" si="42"/>
        <v>0.18925668853862049</v>
      </c>
      <c r="N73" s="157">
        <f t="shared" si="43"/>
        <v>7.7730668331373487E-2</v>
      </c>
      <c r="O73" s="157"/>
      <c r="P73" s="157">
        <f t="shared" si="44"/>
        <v>7.7730668331373487E-2</v>
      </c>
      <c r="Q73" s="158">
        <f t="shared" si="45"/>
        <v>2.6551791988534378E-3</v>
      </c>
      <c r="R73" s="119"/>
      <c r="S73" s="157">
        <f t="shared" si="46"/>
        <v>2.6551791988534378E-3</v>
      </c>
    </row>
    <row r="74" spans="1:19" x14ac:dyDescent="0.3">
      <c r="A74" s="152"/>
      <c r="B74" s="128">
        <v>260</v>
      </c>
      <c r="C74" s="128" t="s">
        <v>156</v>
      </c>
      <c r="D74" s="173">
        <v>1.21</v>
      </c>
      <c r="E74" s="154">
        <f t="shared" si="37"/>
        <v>1.137722140954577</v>
      </c>
      <c r="F74" s="119"/>
      <c r="G74" s="155">
        <f t="shared" si="38"/>
        <v>1.137722140954577</v>
      </c>
      <c r="H74" s="156">
        <f t="shared" si="39"/>
        <v>6.0953059717297219E-2</v>
      </c>
      <c r="I74" s="156"/>
      <c r="J74" s="156">
        <f t="shared" si="40"/>
        <v>6.0953059717297219E-2</v>
      </c>
      <c r="K74" s="157">
        <f t="shared" si="41"/>
        <v>7.9486495359851021E-3</v>
      </c>
      <c r="L74" s="157"/>
      <c r="M74" s="157">
        <f t="shared" si="42"/>
        <v>7.9486495359851021E-3</v>
      </c>
      <c r="N74" s="157">
        <f t="shared" si="43"/>
        <v>3.2646341090233223E-3</v>
      </c>
      <c r="O74" s="157"/>
      <c r="P74" s="157">
        <f t="shared" si="44"/>
        <v>3.2646341090233223E-3</v>
      </c>
      <c r="Q74" s="158">
        <f t="shared" si="45"/>
        <v>1.115156831174127E-4</v>
      </c>
      <c r="R74" s="119"/>
      <c r="S74" s="157">
        <f t="shared" si="46"/>
        <v>1.115156831174127E-4</v>
      </c>
    </row>
    <row r="75" spans="1:19" x14ac:dyDescent="0.3">
      <c r="A75" s="152"/>
      <c r="B75" s="128">
        <v>300</v>
      </c>
      <c r="C75" s="128" t="s">
        <v>157</v>
      </c>
      <c r="D75" s="173">
        <v>25070.57</v>
      </c>
      <c r="E75" s="154">
        <f t="shared" si="37"/>
        <v>23573.010392852553</v>
      </c>
      <c r="F75" s="119"/>
      <c r="G75" s="155">
        <f t="shared" si="38"/>
        <v>23573.010392852553</v>
      </c>
      <c r="H75" s="156">
        <f t="shared" si="39"/>
        <v>1262.9156614518017</v>
      </c>
      <c r="I75" s="156"/>
      <c r="J75" s="156">
        <f t="shared" si="40"/>
        <v>1262.9156614518017</v>
      </c>
      <c r="K75" s="157">
        <f t="shared" si="41"/>
        <v>164.69187983254713</v>
      </c>
      <c r="L75" s="157"/>
      <c r="M75" s="157">
        <f t="shared" si="42"/>
        <v>164.69187983254713</v>
      </c>
      <c r="N75" s="157">
        <f t="shared" si="43"/>
        <v>67.64151897079077</v>
      </c>
      <c r="O75" s="157"/>
      <c r="P75" s="157">
        <f t="shared" si="44"/>
        <v>67.64151897079077</v>
      </c>
      <c r="Q75" s="158">
        <f t="shared" si="45"/>
        <v>2.3105468923081931</v>
      </c>
      <c r="R75" s="119"/>
      <c r="S75" s="157">
        <f t="shared" si="46"/>
        <v>2.3105468923081931</v>
      </c>
    </row>
    <row r="76" spans="1:19" x14ac:dyDescent="0.3">
      <c r="A76" s="152"/>
      <c r="B76" s="128">
        <v>430</v>
      </c>
      <c r="C76" s="128" t="s">
        <v>140</v>
      </c>
      <c r="D76" s="173">
        <v>240</v>
      </c>
      <c r="E76" s="154">
        <f t="shared" si="37"/>
        <v>225.66389572652767</v>
      </c>
      <c r="F76" s="119"/>
      <c r="G76" s="155">
        <f t="shared" si="38"/>
        <v>225.66389572652767</v>
      </c>
      <c r="H76" s="156">
        <f t="shared" si="39"/>
        <v>12.089863084422589</v>
      </c>
      <c r="I76" s="156"/>
      <c r="J76" s="156">
        <f t="shared" si="40"/>
        <v>12.089863084422589</v>
      </c>
      <c r="K76" s="157">
        <f t="shared" si="41"/>
        <v>1.5765916435011773</v>
      </c>
      <c r="L76" s="157"/>
      <c r="M76" s="157">
        <f t="shared" si="42"/>
        <v>1.5765916435011773</v>
      </c>
      <c r="N76" s="157">
        <f t="shared" si="43"/>
        <v>0.64753073236826231</v>
      </c>
      <c r="O76" s="157"/>
      <c r="P76" s="157">
        <f t="shared" si="44"/>
        <v>0.64753073236826231</v>
      </c>
      <c r="Q76" s="158">
        <f t="shared" si="45"/>
        <v>2.2118813180313265E-2</v>
      </c>
      <c r="R76" s="119"/>
      <c r="S76" s="157">
        <f t="shared" si="46"/>
        <v>2.2118813180313265E-2</v>
      </c>
    </row>
    <row r="77" spans="1:19" x14ac:dyDescent="0.3">
      <c r="A77" s="152"/>
      <c r="B77" s="128">
        <v>530</v>
      </c>
      <c r="C77" s="128" t="s">
        <v>158</v>
      </c>
      <c r="D77" s="173"/>
      <c r="E77" s="154">
        <f t="shared" si="37"/>
        <v>0</v>
      </c>
      <c r="F77" s="119"/>
      <c r="G77" s="155">
        <f t="shared" si="38"/>
        <v>0</v>
      </c>
      <c r="H77" s="156">
        <f t="shared" si="39"/>
        <v>0</v>
      </c>
      <c r="I77" s="156"/>
      <c r="J77" s="156">
        <f t="shared" si="40"/>
        <v>0</v>
      </c>
      <c r="K77" s="157">
        <f t="shared" si="41"/>
        <v>0</v>
      </c>
      <c r="L77" s="157"/>
      <c r="M77" s="157">
        <f t="shared" si="42"/>
        <v>0</v>
      </c>
      <c r="N77" s="157">
        <f t="shared" si="43"/>
        <v>0</v>
      </c>
      <c r="O77" s="157"/>
      <c r="P77" s="157">
        <f t="shared" si="44"/>
        <v>0</v>
      </c>
      <c r="Q77" s="158">
        <f t="shared" si="45"/>
        <v>0</v>
      </c>
      <c r="R77" s="119"/>
      <c r="S77" s="157">
        <f t="shared" si="46"/>
        <v>0</v>
      </c>
    </row>
    <row r="78" spans="1:19" x14ac:dyDescent="0.3">
      <c r="A78" s="152"/>
      <c r="B78" s="128">
        <v>532</v>
      </c>
      <c r="C78" s="128" t="s">
        <v>141</v>
      </c>
      <c r="D78" s="173">
        <v>9391.69</v>
      </c>
      <c r="E78" s="154">
        <f t="shared" si="37"/>
        <v>8830.6889702328026</v>
      </c>
      <c r="F78" s="119"/>
      <c r="G78" s="155">
        <f t="shared" si="38"/>
        <v>8830.6889702328026</v>
      </c>
      <c r="H78" s="156">
        <f t="shared" si="39"/>
        <v>473.10102596391994</v>
      </c>
      <c r="I78" s="156"/>
      <c r="J78" s="156">
        <f t="shared" si="40"/>
        <v>473.10102596391994</v>
      </c>
      <c r="K78" s="157">
        <f t="shared" si="41"/>
        <v>61.69524988480655</v>
      </c>
      <c r="L78" s="157"/>
      <c r="M78" s="157">
        <f t="shared" si="42"/>
        <v>61.69524988480655</v>
      </c>
      <c r="N78" s="157">
        <f t="shared" si="43"/>
        <v>25.339199599482022</v>
      </c>
      <c r="O78" s="157"/>
      <c r="P78" s="157">
        <f t="shared" si="44"/>
        <v>25.339199599482022</v>
      </c>
      <c r="Q78" s="158">
        <f t="shared" si="45"/>
        <v>0.86555431898923452</v>
      </c>
      <c r="R78" s="119"/>
      <c r="S78" s="157">
        <f t="shared" si="46"/>
        <v>0.86555431898923452</v>
      </c>
    </row>
    <row r="79" spans="1:19" x14ac:dyDescent="0.3">
      <c r="A79" s="152"/>
      <c r="B79" s="128">
        <v>580</v>
      </c>
      <c r="C79" s="128" t="s">
        <v>159</v>
      </c>
      <c r="D79" s="173">
        <v>326.41000000000003</v>
      </c>
      <c r="E79" s="154">
        <f t="shared" si="37"/>
        <v>306.91230085039962</v>
      </c>
      <c r="F79" s="119"/>
      <c r="G79" s="155">
        <f t="shared" si="38"/>
        <v>306.91230085039962</v>
      </c>
      <c r="H79" s="156">
        <f t="shared" si="39"/>
        <v>16.442717539109907</v>
      </c>
      <c r="I79" s="156"/>
      <c r="J79" s="156">
        <f t="shared" si="40"/>
        <v>16.442717539109907</v>
      </c>
      <c r="K79" s="157">
        <f t="shared" si="41"/>
        <v>2.1442303264800806</v>
      </c>
      <c r="L79" s="157"/>
      <c r="M79" s="157">
        <f t="shared" si="42"/>
        <v>2.1442303264800806</v>
      </c>
      <c r="N79" s="157">
        <f t="shared" si="43"/>
        <v>0.88066877646801878</v>
      </c>
      <c r="O79" s="157"/>
      <c r="P79" s="157">
        <f t="shared" si="44"/>
        <v>0.88066877646801878</v>
      </c>
      <c r="Q79" s="158">
        <f t="shared" si="45"/>
        <v>3.0082507542441888E-2</v>
      </c>
      <c r="R79" s="119"/>
      <c r="S79" s="157">
        <f t="shared" si="46"/>
        <v>3.0082507542441888E-2</v>
      </c>
    </row>
    <row r="80" spans="1:19" x14ac:dyDescent="0.3">
      <c r="A80" s="152"/>
      <c r="B80" s="128">
        <v>595</v>
      </c>
      <c r="C80" s="128" t="s">
        <v>143</v>
      </c>
      <c r="D80" s="173">
        <v>1762.9</v>
      </c>
      <c r="E80" s="154">
        <f t="shared" si="37"/>
        <v>1657.5953407345653</v>
      </c>
      <c r="F80" s="119"/>
      <c r="G80" s="155">
        <f t="shared" si="38"/>
        <v>1657.5953407345653</v>
      </c>
      <c r="H80" s="156">
        <f t="shared" si="39"/>
        <v>88.805081798035758</v>
      </c>
      <c r="I80" s="156"/>
      <c r="J80" s="156">
        <f t="shared" si="40"/>
        <v>88.805081798035758</v>
      </c>
      <c r="K80" s="157">
        <f t="shared" si="41"/>
        <v>11.580722534700939</v>
      </c>
      <c r="L80" s="157"/>
      <c r="M80" s="157">
        <f t="shared" si="42"/>
        <v>11.580722534700939</v>
      </c>
      <c r="N80" s="157">
        <f t="shared" si="43"/>
        <v>4.7563830337167072</v>
      </c>
      <c r="O80" s="157"/>
      <c r="P80" s="157">
        <f t="shared" si="44"/>
        <v>4.7563830337167072</v>
      </c>
      <c r="Q80" s="158">
        <f t="shared" si="45"/>
        <v>0.16247189898155939</v>
      </c>
      <c r="R80" s="119"/>
      <c r="S80" s="157">
        <f t="shared" si="46"/>
        <v>0.16247189898155939</v>
      </c>
    </row>
    <row r="81" spans="1:19" x14ac:dyDescent="0.3">
      <c r="A81" s="152"/>
      <c r="B81" s="128">
        <v>610</v>
      </c>
      <c r="C81" s="128" t="s">
        <v>70</v>
      </c>
      <c r="D81" s="173">
        <v>1314.84</v>
      </c>
      <c r="E81" s="154">
        <f t="shared" si="37"/>
        <v>1236.2996527377818</v>
      </c>
      <c r="F81" s="119"/>
      <c r="G81" s="155">
        <f t="shared" si="38"/>
        <v>1236.2996527377818</v>
      </c>
      <c r="H81" s="156">
        <f t="shared" si="39"/>
        <v>66.234314908009154</v>
      </c>
      <c r="I81" s="156"/>
      <c r="J81" s="156">
        <f t="shared" si="40"/>
        <v>66.234314908009154</v>
      </c>
      <c r="K81" s="157">
        <f t="shared" si="41"/>
        <v>8.6373573189211985</v>
      </c>
      <c r="L81" s="157"/>
      <c r="M81" s="157">
        <f t="shared" si="42"/>
        <v>8.6373573189211985</v>
      </c>
      <c r="N81" s="157">
        <f t="shared" si="43"/>
        <v>3.5474971172795247</v>
      </c>
      <c r="O81" s="157"/>
      <c r="P81" s="157">
        <f t="shared" si="44"/>
        <v>3.5474971172795247</v>
      </c>
      <c r="Q81" s="158">
        <f t="shared" si="45"/>
        <v>0.12117791800834621</v>
      </c>
      <c r="R81" s="119"/>
      <c r="S81" s="157">
        <f t="shared" si="46"/>
        <v>0.12117791800834621</v>
      </c>
    </row>
    <row r="82" spans="1:19" x14ac:dyDescent="0.3">
      <c r="A82" s="152"/>
      <c r="B82" s="128">
        <v>612</v>
      </c>
      <c r="C82" s="128" t="s">
        <v>145</v>
      </c>
      <c r="D82" s="173"/>
      <c r="E82" s="154">
        <f t="shared" si="37"/>
        <v>0</v>
      </c>
      <c r="F82" s="119"/>
      <c r="G82" s="155">
        <f t="shared" si="38"/>
        <v>0</v>
      </c>
      <c r="H82" s="156">
        <f t="shared" si="39"/>
        <v>0</v>
      </c>
      <c r="I82" s="156"/>
      <c r="J82" s="156">
        <f t="shared" si="40"/>
        <v>0</v>
      </c>
      <c r="K82" s="157">
        <f t="shared" si="41"/>
        <v>0</v>
      </c>
      <c r="L82" s="157"/>
      <c r="M82" s="157">
        <f t="shared" si="42"/>
        <v>0</v>
      </c>
      <c r="N82" s="157">
        <f t="shared" si="43"/>
        <v>0</v>
      </c>
      <c r="O82" s="157"/>
      <c r="P82" s="157">
        <f t="shared" si="44"/>
        <v>0</v>
      </c>
      <c r="Q82" s="158">
        <f t="shared" si="45"/>
        <v>0</v>
      </c>
      <c r="R82" s="119"/>
      <c r="S82" s="157">
        <f t="shared" si="46"/>
        <v>0</v>
      </c>
    </row>
    <row r="83" spans="1:19" x14ac:dyDescent="0.3">
      <c r="A83" s="152"/>
      <c r="B83" s="128">
        <v>615</v>
      </c>
      <c r="C83" s="128" t="s">
        <v>71</v>
      </c>
      <c r="D83" s="173">
        <v>1389.42</v>
      </c>
      <c r="E83" s="154">
        <f t="shared" si="37"/>
        <v>1306.4247083348005</v>
      </c>
      <c r="F83" s="119"/>
      <c r="G83" s="155">
        <f t="shared" si="38"/>
        <v>1306.4247083348005</v>
      </c>
      <c r="H83" s="156">
        <f t="shared" si="39"/>
        <v>69.991239861493469</v>
      </c>
      <c r="I83" s="156"/>
      <c r="J83" s="156">
        <f t="shared" si="40"/>
        <v>69.991239861493469</v>
      </c>
      <c r="K83" s="157">
        <f t="shared" si="41"/>
        <v>9.127283172139192</v>
      </c>
      <c r="L83" s="157"/>
      <c r="M83" s="157">
        <f t="shared" si="42"/>
        <v>9.127283172139192</v>
      </c>
      <c r="N83" s="157">
        <f t="shared" si="43"/>
        <v>3.7487172923629628</v>
      </c>
      <c r="O83" s="157"/>
      <c r="P83" s="157">
        <f t="shared" si="44"/>
        <v>3.7487172923629628</v>
      </c>
      <c r="Q83" s="158">
        <f t="shared" si="45"/>
        <v>0.12805133920412856</v>
      </c>
      <c r="R83" s="119"/>
      <c r="S83" s="157">
        <f t="shared" si="46"/>
        <v>0.12805133920412856</v>
      </c>
    </row>
    <row r="84" spans="1:19" x14ac:dyDescent="0.3">
      <c r="A84" s="152"/>
      <c r="B84" s="128">
        <v>616</v>
      </c>
      <c r="C84" s="128" t="s">
        <v>72</v>
      </c>
      <c r="D84" s="173">
        <v>385.96</v>
      </c>
      <c r="E84" s="154">
        <f t="shared" si="37"/>
        <v>362.90515497754421</v>
      </c>
      <c r="F84" s="119"/>
      <c r="G84" s="155">
        <f t="shared" si="38"/>
        <v>362.90515497754421</v>
      </c>
      <c r="H84" s="156">
        <f t="shared" si="39"/>
        <v>19.44251481693226</v>
      </c>
      <c r="I84" s="156"/>
      <c r="J84" s="156">
        <f t="shared" si="40"/>
        <v>19.44251481693226</v>
      </c>
      <c r="K84" s="157">
        <f t="shared" si="41"/>
        <v>2.5354221280238098</v>
      </c>
      <c r="L84" s="157"/>
      <c r="M84" s="157">
        <f t="shared" si="42"/>
        <v>2.5354221280238098</v>
      </c>
      <c r="N84" s="157">
        <f t="shared" si="43"/>
        <v>1.0413373394368937</v>
      </c>
      <c r="O84" s="157"/>
      <c r="P84" s="157">
        <f t="shared" si="44"/>
        <v>1.0413373394368937</v>
      </c>
      <c r="Q84" s="158">
        <f t="shared" si="45"/>
        <v>3.5570738062807111E-2</v>
      </c>
      <c r="R84" s="119"/>
      <c r="S84" s="157">
        <f t="shared" si="46"/>
        <v>3.5570738062807111E-2</v>
      </c>
    </row>
    <row r="85" spans="1:19" x14ac:dyDescent="0.3">
      <c r="A85" s="152"/>
      <c r="B85" s="128">
        <v>642</v>
      </c>
      <c r="C85" s="128" t="s">
        <v>160</v>
      </c>
      <c r="D85" s="173">
        <v>11380.52</v>
      </c>
      <c r="E85" s="154">
        <f t="shared" si="37"/>
        <v>10700.718660806928</v>
      </c>
      <c r="F85" s="119"/>
      <c r="G85" s="155">
        <f t="shared" si="38"/>
        <v>10700.718660806928</v>
      </c>
      <c r="H85" s="156">
        <f t="shared" si="39"/>
        <v>573.28720262305399</v>
      </c>
      <c r="I85" s="156"/>
      <c r="J85" s="156">
        <f t="shared" si="40"/>
        <v>573.28720262305399</v>
      </c>
      <c r="K85" s="157">
        <f t="shared" si="41"/>
        <v>74.76013637790841</v>
      </c>
      <c r="L85" s="157"/>
      <c r="M85" s="157">
        <f t="shared" si="42"/>
        <v>74.76013637790841</v>
      </c>
      <c r="N85" s="157">
        <f t="shared" si="43"/>
        <v>30.705151876381905</v>
      </c>
      <c r="O85" s="157"/>
      <c r="P85" s="157">
        <f t="shared" si="44"/>
        <v>30.705151876381905</v>
      </c>
      <c r="Q85" s="158">
        <f t="shared" si="45"/>
        <v>1.0488483157284114</v>
      </c>
      <c r="R85" s="119"/>
      <c r="S85" s="157">
        <f t="shared" si="46"/>
        <v>1.0488483157284114</v>
      </c>
    </row>
    <row r="86" spans="1:19" ht="16.5" thickBot="1" x14ac:dyDescent="0.35">
      <c r="A86" s="152"/>
      <c r="B86" s="128">
        <v>810</v>
      </c>
      <c r="C86" s="128" t="s">
        <v>84</v>
      </c>
      <c r="D86" s="176">
        <v>255.25</v>
      </c>
      <c r="E86" s="154">
        <f t="shared" si="37"/>
        <v>240.00295576748411</v>
      </c>
      <c r="F86" s="119"/>
      <c r="G86" s="155">
        <f t="shared" si="38"/>
        <v>240.00295576748411</v>
      </c>
      <c r="H86" s="156">
        <f t="shared" si="39"/>
        <v>12.858073134578607</v>
      </c>
      <c r="I86" s="156"/>
      <c r="J86" s="156">
        <f t="shared" si="40"/>
        <v>12.858073134578607</v>
      </c>
      <c r="K86" s="157">
        <f t="shared" si="41"/>
        <v>1.6767709041819814</v>
      </c>
      <c r="L86" s="157"/>
      <c r="M86" s="157">
        <f t="shared" si="42"/>
        <v>1.6767709041819814</v>
      </c>
      <c r="N86" s="157">
        <f t="shared" si="43"/>
        <v>0.68867591432082897</v>
      </c>
      <c r="O86" s="157"/>
      <c r="P86" s="157">
        <f t="shared" si="44"/>
        <v>0.68867591432082897</v>
      </c>
      <c r="Q86" s="158">
        <f t="shared" si="45"/>
        <v>2.3524279434479003E-2</v>
      </c>
      <c r="R86" s="119"/>
      <c r="S86" s="157">
        <f t="shared" si="46"/>
        <v>2.3524279434479003E-2</v>
      </c>
    </row>
    <row r="87" spans="1:19" ht="16.5" thickBot="1" x14ac:dyDescent="0.35">
      <c r="A87" s="161"/>
      <c r="B87" s="162"/>
      <c r="C87" s="163" t="s">
        <v>112</v>
      </c>
      <c r="D87" s="171">
        <f t="shared" ref="D87" si="47">SUM(D72:D86)</f>
        <v>51923.979999999996</v>
      </c>
      <c r="E87" s="165">
        <f>SUM(E72:E86)</f>
        <v>48822.365035109629</v>
      </c>
      <c r="F87" s="165">
        <f t="shared" ref="F87:S87" si="48">SUM(F72:F86)</f>
        <v>0</v>
      </c>
      <c r="G87" s="165">
        <f t="shared" si="48"/>
        <v>48822.365035109629</v>
      </c>
      <c r="H87" s="165">
        <f t="shared" si="48"/>
        <v>2615.640870826237</v>
      </c>
      <c r="I87" s="165">
        <f t="shared" si="48"/>
        <v>0</v>
      </c>
      <c r="J87" s="165">
        <f t="shared" si="48"/>
        <v>2615.640870826237</v>
      </c>
      <c r="K87" s="165">
        <f t="shared" si="48"/>
        <v>341.09547068884274</v>
      </c>
      <c r="L87" s="165">
        <f t="shared" si="48"/>
        <v>0</v>
      </c>
      <c r="M87" s="165">
        <f t="shared" si="48"/>
        <v>341.09547068884274</v>
      </c>
      <c r="N87" s="165">
        <f t="shared" si="48"/>
        <v>140.09321998697919</v>
      </c>
      <c r="O87" s="165">
        <f t="shared" si="48"/>
        <v>0</v>
      </c>
      <c r="P87" s="165">
        <f t="shared" si="48"/>
        <v>140.09321998697919</v>
      </c>
      <c r="Q87" s="165">
        <f t="shared" si="48"/>
        <v>4.785403388326344</v>
      </c>
      <c r="R87" s="165">
        <f t="shared" si="48"/>
        <v>0</v>
      </c>
      <c r="S87" s="165">
        <f t="shared" si="48"/>
        <v>4.785403388326344</v>
      </c>
    </row>
    <row r="88" spans="1:19" x14ac:dyDescent="0.3">
      <c r="A88" s="132"/>
      <c r="B88" s="128"/>
      <c r="C88" s="128"/>
      <c r="D88" s="177"/>
      <c r="F88" s="119"/>
      <c r="G88" s="119"/>
      <c r="H88" s="178"/>
      <c r="I88" s="178"/>
      <c r="J88" s="178"/>
      <c r="K88" s="128"/>
      <c r="L88" s="128"/>
      <c r="M88" s="128"/>
      <c r="N88" s="128"/>
      <c r="O88" s="128"/>
      <c r="P88" s="128"/>
      <c r="Q88" s="128"/>
      <c r="R88" s="119"/>
      <c r="S88" s="119"/>
    </row>
    <row r="89" spans="1:19" ht="16.5" thickBot="1" x14ac:dyDescent="0.35">
      <c r="A89" s="128"/>
      <c r="B89" s="128"/>
      <c r="C89" s="148" t="s">
        <v>94</v>
      </c>
      <c r="D89" s="179">
        <f t="shared" ref="D89" si="49">D39+D56+D70+D87</f>
        <v>5646097.5599999996</v>
      </c>
      <c r="E89" s="180">
        <f>E39+E56+E70+E87</f>
        <v>5308834.8793401765</v>
      </c>
      <c r="F89" s="180">
        <f t="shared" ref="F89:G89" si="50">F39+F56+F70+F87</f>
        <v>0</v>
      </c>
      <c r="G89" s="180">
        <f t="shared" si="50"/>
        <v>5308834.8793401765</v>
      </c>
      <c r="H89" s="181">
        <f>H39+H56+H70+H87</f>
        <v>284418.94359038526</v>
      </c>
      <c r="I89" s="180">
        <f t="shared" ref="I89:J89" si="51">I39+I56+I70+I87</f>
        <v>0</v>
      </c>
      <c r="J89" s="180">
        <f t="shared" si="51"/>
        <v>284418.94359038526</v>
      </c>
      <c r="K89" s="182">
        <f>K39+K56+K70+K87</f>
        <v>37089.959297868285</v>
      </c>
      <c r="L89" s="180">
        <f t="shared" ref="L89:M89" si="52">L39+L56+L70+L87</f>
        <v>0</v>
      </c>
      <c r="M89" s="180">
        <f t="shared" si="52"/>
        <v>37089.959297868285</v>
      </c>
      <c r="N89" s="182">
        <f>N39+N56+N70+N87</f>
        <v>15233.423700206078</v>
      </c>
      <c r="O89" s="180">
        <f t="shared" ref="O89:P89" si="53">O39+O56+O70+O87</f>
        <v>0</v>
      </c>
      <c r="P89" s="180">
        <f t="shared" si="53"/>
        <v>15233.423700206078</v>
      </c>
      <c r="Q89" s="180">
        <f>Q39+Q56+Q70+Q87</f>
        <v>520.35407136442734</v>
      </c>
      <c r="R89" s="180">
        <f t="shared" ref="R89:S89" si="54">R39+R56+R70+R87</f>
        <v>0</v>
      </c>
      <c r="S89" s="180">
        <f t="shared" si="54"/>
        <v>520.35407136442734</v>
      </c>
    </row>
    <row r="90" spans="1:19" ht="16.5" thickTop="1" x14ac:dyDescent="0.3">
      <c r="E90" s="183"/>
    </row>
    <row r="91" spans="1:19" x14ac:dyDescent="0.3">
      <c r="E91" s="183"/>
    </row>
    <row r="92" spans="1:19" x14ac:dyDescent="0.3">
      <c r="D92" s="183"/>
      <c r="E92" s="183"/>
    </row>
    <row r="93" spans="1:19" x14ac:dyDescent="0.3">
      <c r="D93" s="183"/>
    </row>
    <row r="94" spans="1:19" x14ac:dyDescent="0.3">
      <c r="D94" s="184"/>
    </row>
    <row r="95" spans="1:19" x14ac:dyDescent="0.3">
      <c r="D95" s="184"/>
    </row>
    <row r="96" spans="1:19" x14ac:dyDescent="0.3">
      <c r="D96" s="184"/>
    </row>
    <row r="97" spans="4:4" x14ac:dyDescent="0.3">
      <c r="D97" s="183"/>
    </row>
    <row r="98" spans="4:4" x14ac:dyDescent="0.3">
      <c r="D98" s="183"/>
    </row>
    <row r="99" spans="4:4" x14ac:dyDescent="0.3">
      <c r="D99" s="183"/>
    </row>
  </sheetData>
  <printOptions horizontalCentered="1" verticalCentered="1"/>
  <pageMargins left="0" right="0" top="0.66" bottom="0.68" header="0.31" footer="0.5"/>
  <pageSetup paperSize="5" scale="60" orientation="landscape" r:id="rId1"/>
  <headerFooter alignWithMargins="0">
    <oddHeader xml:space="preserve">&amp;C&amp;16SCHOOLWIDE FEDERAL ALLOCATION PLAN
ILLUSTRATIVE EXAMPLE BY SCHOOL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b7527f4a-27d2-4365-bb00-5557e26fcc68" xsi:nil="true"/>
    <Page xmlns="b7527f4a-27d2-4365-bb00-5557e26fcc6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4DCAFA-4554-410B-9DD7-C2F50EB6D35A}"/>
</file>

<file path=customXml/itemProps2.xml><?xml version="1.0" encoding="utf-8"?>
<ds:datastoreItem xmlns:ds="http://schemas.openxmlformats.org/officeDocument/2006/customXml" ds:itemID="{478D15E1-9C38-417C-A2AF-5AB2E67761E2}"/>
</file>

<file path=customXml/itemProps3.xml><?xml version="1.0" encoding="utf-8"?>
<ds:datastoreItem xmlns:ds="http://schemas.openxmlformats.org/officeDocument/2006/customXml" ds:itemID="{11505275-CA50-4DEE-A8B0-33EDC1BC8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State, Local,Federal Allocation</vt:lpstr>
      <vt:lpstr>Blank SW Budget</vt:lpstr>
      <vt:lpstr>Example SW Budget</vt:lpstr>
      <vt:lpstr> Current Monthly Expense</vt:lpstr>
      <vt:lpstr>Sheet1</vt:lpstr>
      <vt:lpstr>' Current Monthly Expense'!Print_Area</vt:lpstr>
      <vt:lpstr>'Blank SW Budget'!Print_Area</vt:lpstr>
      <vt:lpstr>'Example SW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Amy Rowell</dc:creator>
  <cp:lastModifiedBy>Stephen Sanders</cp:lastModifiedBy>
  <dcterms:created xsi:type="dcterms:W3CDTF">2018-01-26T20:31:54Z</dcterms:created>
  <dcterms:modified xsi:type="dcterms:W3CDTF">2018-04-19T13:39:26Z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