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bara.Montgomery\Downloads\"/>
    </mc:Choice>
  </mc:AlternateContent>
  <xr:revisionPtr revIDLastSave="0" documentId="8_{A7BE2ABA-8A4B-4068-A31C-34C7CC5C3AFC}" xr6:coauthVersionLast="47" xr6:coauthVersionMax="47" xr10:uidLastSave="{00000000-0000-0000-0000-000000000000}"/>
  <bookViews>
    <workbookView xWindow="-120" yWindow="-120" windowWidth="20640" windowHeight="11040" firstSheet="3" activeTab="5" xr2:uid="{E8740F38-5AC9-4F53-8DD2-8CC22F7C5899}"/>
  </bookViews>
  <sheets>
    <sheet name="Steps for Reporting SBITAs" sheetId="6" r:id="rId1"/>
    <sheet name="1. Subscription Term Definition" sheetId="4" r:id="rId2"/>
    <sheet name="2. Calculating Subscript Term" sheetId="5" r:id="rId3"/>
    <sheet name="3a. Subscript Liab &amp; Asset Defs" sheetId="8" r:id="rId4"/>
    <sheet name="3b. Calculate Liability &amp; Asset" sheetId="7" r:id="rId5"/>
    <sheet name="Journal Entries - SBITAs exps" sheetId="20" r:id="rId6"/>
    <sheet name="Journal Entries -SBITA (6.21)" sheetId="21" r:id="rId7"/>
    <sheet name="Journal Entries -SBITA (NP)" sheetId="22" r:id="rId8"/>
    <sheet name="COA updates 5.23" sheetId="23" r:id="rId9"/>
    <sheet name="4. Subscription Liability Note " sheetId="10" r:id="rId10"/>
    <sheet name="5. Restatement to Beginning NP" sheetId="11" r:id="rId11"/>
    <sheet name="Summary &quot;SBITAs&quot; FY" sheetId="9" r:id="rId12"/>
    <sheet name="6a. Capital Assets Summary" sheetId="12" r:id="rId13"/>
    <sheet name="6b. Capital Asset Additions" sheetId="13" r:id="rId14"/>
    <sheet name="6c. Net Capital Subscrip Assets" sheetId="1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 localSheetId="9">'[3]Statement of Net Assets'!#REF!</definedName>
    <definedName name="Change_Capital_Assets" localSheetId="10">'[3]Statement of Net Assets'!#REF!</definedName>
    <definedName name="Change_Capital_Assets" localSheetId="5">'[4]Statement of Net Assets'!#REF!</definedName>
    <definedName name="Change_Capital_Assets" localSheetId="6">'[4]Statement of Net Assets'!#REF!</definedName>
    <definedName name="Change_Capital_Assets" localSheetId="7">'[4]Statement of Net Assets'!#REF!</definedName>
    <definedName name="Change_Capital_Assets">'[4]Statement of Net Assets'!#REF!</definedName>
    <definedName name="Change_Capital_Grants_Gifts" localSheetId="5">'[2]Revenues &amp; Expenditures'!#REF!</definedName>
    <definedName name="Change_Capital_Grants_Gifts" localSheetId="6">'[2]Revenues &amp; Expenditures'!#REF!</definedName>
    <definedName name="Change_Capital_Grants_Gifts" localSheetId="7">'[2]Revenues &amp; Expenditures'!#REF!</definedName>
    <definedName name="Change_Capital_Grants_Gifts">'[2]Revenues &amp; Expenditures'!#REF!</definedName>
    <definedName name="Change_Depreciation">'[2]Revenues &amp; Expenditures'!#REF!</definedName>
    <definedName name="Change_Invested_in_Capital_Assets" localSheetId="9">'[3]Statement of Net Assets'!#REF!</definedName>
    <definedName name="Change_Invested_in_Capital_Assets" localSheetId="10">'[3]Statement of Net Assets'!#REF!</definedName>
    <definedName name="Change_Invested_in_Capital_Assets">'[4]Statement of Net Assets'!#REF!</definedName>
    <definedName name="Change_Misc_Scholarships">'[2]Revenues &amp; Expenditures'!#REF!</definedName>
    <definedName name="Change_Noncurrent_Liabilities" localSheetId="9">'[3]Statement of Net Assets'!#REF!</definedName>
    <definedName name="Change_Noncurrent_Liabilities" localSheetId="10">'[3]Statement of Net Assets'!#REF!</definedName>
    <definedName name="Change_Noncurrent_Liabilities">'[4]Statement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 localSheetId="9">'[3]Statement of Net Assets'!#REF!</definedName>
    <definedName name="Change_Total_Assets" localSheetId="10">'[3]Statement of Net Assets'!#REF!</definedName>
    <definedName name="Change_Total_Assets">'[4]Statement of Net Assets'!#REF!</definedName>
    <definedName name="Change_Total_Liabilities" localSheetId="9">'[3]Statement of Net Assets'!#REF!</definedName>
    <definedName name="Change_Total_Liabilities" localSheetId="10">'[3]Statement of Net Assets'!#REF!</definedName>
    <definedName name="Change_Total_Liabilities">'[4]Statement of Net Assets'!#REF!</definedName>
    <definedName name="Change_Utilities">'[2]Revenues &amp; Expenditures'!#REF!</definedName>
    <definedName name="Cumulative_Effect_Change_Accounting_Principle">'[2]Revenues &amp; Expenditures'!#REF!</definedName>
    <definedName name="diDepositsAmtNotColl">'[5]Deposits and Investments'!$B$19</definedName>
    <definedName name="diDepositsBankBal">'[5]Deposits and Investments'!$B$7</definedName>
    <definedName name="diDepositsCCRHasPolicy">'[5]Deposits and Investments'!$B$9</definedName>
    <definedName name="diDepositsCCRPledge">'[5]Deposits and Investments'!$B$14</definedName>
    <definedName name="diDepositsCCRPolicy">'[5]Deposits and Investments'!$B$10</definedName>
    <definedName name="diDepositsCCRTrust">'[5]Deposits and Investments'!$B$16</definedName>
    <definedName name="diDepositsFDIC">'[5]Deposits and Investments'!$B$12</definedName>
    <definedName name="diDepositsNotColl">'[5]Deposits and Investments'!$B$18</definedName>
    <definedName name="diForeignCurrency">'[5]Deposits and Investments'!$B$50</definedName>
    <definedName name="diForeignCurrencyHasPolicy">'[5]Deposits and Investments'!$B$51</definedName>
    <definedName name="diForeignCurrencyPolicy">'[5]Deposits and Investments'!$B$52</definedName>
    <definedName name="diInvCCRFivePer">'[5]Deposits and Investments'!$B$45</definedName>
    <definedName name="diInvestmentIRR">'[5]Deposits and Investments'!$B$29</definedName>
    <definedName name="diInvestmentIRRHasPolicy">'[5]Deposits and Investments'!$B$30</definedName>
    <definedName name="diInvestmentIRRPolicy">'[5]Deposits and Investments'!$B$31</definedName>
    <definedName name="diInvestments">'[5]Deposits and Investments'!$B$21</definedName>
    <definedName name="diInvestmentsBal">'[5]Deposits and Investments'!$B$27</definedName>
    <definedName name="diInvestmentsCCR">'[5]Deposits and Investments'!$B$33</definedName>
    <definedName name="diInvestmentsCCRAmt">'[5]Deposits and Investments'!$B$36</definedName>
    <definedName name="diInvestmentsCCreditR">'[5]Deposits and Investments'!$B$42</definedName>
    <definedName name="diInvestmentsCCreditRiskHasPolicy">'[5]Deposits and Investments'!$B$43</definedName>
    <definedName name="diInvestmentsCCreditRiskPolicy">'[5]Deposits and Investments'!$B$44</definedName>
    <definedName name="diInvestmentsCCRHasPolicy">'[5]Deposits and Investments'!$B$34</definedName>
    <definedName name="diInvestmentsCCRMoreThanOne">'[5]Deposits and Investments'!$B$46</definedName>
    <definedName name="diInvestmentsCCRPerc">'[5]Deposits and Investments'!$B$48</definedName>
    <definedName name="diInvestmentsCCRPolicy">'[5]Deposits and Investments'!$B$35</definedName>
    <definedName name="diInvestmentsCQ">'[5]Deposits and Investments'!$B$38</definedName>
    <definedName name="diInvestmentsCQHasPolicy">'[5]Deposits and Investments'!$B$39</definedName>
    <definedName name="diInvestmentsCQPolicy">'[5]Deposits and Investments'!$B$40</definedName>
    <definedName name="diInvestmentsGAFund1">'[5]Deposits and Investments'!$B$22</definedName>
    <definedName name="diInvestmentsGEAP">'[5]Deposits and Investments'!$B$23</definedName>
    <definedName name="diInvestmentsOther">'[5]Deposits and Investments'!$B$25</definedName>
    <definedName name="diInvestmentsWCCRName">'[5]Deposits and Investments'!$B$47</definedName>
    <definedName name="EGRestricted06">'[6]06'!#REF!</definedName>
    <definedName name="ExpDirect" localSheetId="9">#REF!</definedName>
    <definedName name="ExpDirect" localSheetId="10">#REF!</definedName>
    <definedName name="ExpDirect">#REF!</definedName>
    <definedName name="Footnote_15_Functional_vs_Natural" localSheetId="9">#REF!</definedName>
    <definedName name="Footnote_15_Functional_vs_Natural" localSheetId="10">#REF!</definedName>
    <definedName name="Footnote_15_Functional_vs_Natural">#REF!</definedName>
    <definedName name="Footnote_2a_Categorization_of_Cash" localSheetId="9">#REF!</definedName>
    <definedName name="Footnote_2a_Categorization_of_Cash" localSheetId="10">#REF!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Gifts_Special_Projects" localSheetId="8">'[2]Revenues &amp; Expenditures'!#REF!</definedName>
    <definedName name="Gifts_Special_Projects" localSheetId="5">'[2]Revenues &amp; Expenditures'!#REF!</definedName>
    <definedName name="Gifts_Special_Projects" localSheetId="6">'[2]Revenues &amp; Expenditures'!#REF!</definedName>
    <definedName name="Gifts_Special_Projects" localSheetId="7">'[2]Revenues &amp; Expenditures'!#REF!</definedName>
    <definedName name="Gifts_Special_Projects">'[2]Revenues &amp; Expenditures'!#REF!</definedName>
    <definedName name="ltdAdvRef" localSheetId="8">#REF!</definedName>
    <definedName name="ltdAdvRef" localSheetId="5">#REF!</definedName>
    <definedName name="ltdAdvRef" localSheetId="6">#REF!</definedName>
    <definedName name="ltdAdvRef" localSheetId="7">#REF!</definedName>
    <definedName name="ltdAdvRef">#REF!</definedName>
    <definedName name="ltdAdvRefBondCosts" localSheetId="5">#REF!</definedName>
    <definedName name="ltdAdvRefBondCosts" localSheetId="6">#REF!</definedName>
    <definedName name="ltdAdvRefBondCosts" localSheetId="7">#REF!</definedName>
    <definedName name="ltdAdvRefBondCosts">#REF!</definedName>
    <definedName name="ltdAdvRefBondIssueOf" localSheetId="5">#REF!</definedName>
    <definedName name="ltdAdvRefBondIssueOf" localSheetId="6">#REF!</definedName>
    <definedName name="ltdAdvRefBondIssueOf" localSheetId="7">#REF!</definedName>
    <definedName name="ltdAdvRefBondIssueOf">#REF!</definedName>
    <definedName name="ltdAdvRefDefeased">#REF!</definedName>
    <definedName name="ltdAdvRefDollarRed">#REF!</definedName>
    <definedName name="ltdAdvRefGain">#REF!</definedName>
    <definedName name="ltdAdvRefGainKnown">#REF!</definedName>
    <definedName name="ltdAdvRefIssuanceYrs">#REF!</definedName>
    <definedName name="ltdAdvRefNetPlusDS">#REF!</definedName>
    <definedName name="ltdAdvRefNetProceeds">#REF!</definedName>
    <definedName name="ltdAdvRefOutStandAmt">#REF!</definedName>
    <definedName name="ltdAdvRefRedYrs">#REF!</definedName>
    <definedName name="ltdAdvRefStartYr">#REF!</definedName>
    <definedName name="ltdCapitalLeases">#REF!</definedName>
    <definedName name="ltdCapLeaseFY">#REF!</definedName>
    <definedName name="ltdCapLeaseGSBADate">#REF!</definedName>
    <definedName name="ltdCapLeaseOther">#REF!</definedName>
    <definedName name="ltdCapLeaseOthPurpose">#REF!</definedName>
    <definedName name="ltdCapLeasesGSBA">#REF!</definedName>
    <definedName name="ltdCapLeasesGSBAOpt">#REF!</definedName>
    <definedName name="ltdGDAuth">#REF!</definedName>
    <definedName name="ltdGOB">#REF!</definedName>
    <definedName name="ltdGODAuth">#REF!</definedName>
    <definedName name="ltdGODAuthPurpose">#REF!</definedName>
    <definedName name="ltdGODO">#REF!</definedName>
    <definedName name="ltdInterGovDate">#REF!</definedName>
    <definedName name="ltdInterGovtContract">#REF!</definedName>
    <definedName name="ltdInterGovWith">#REF!</definedName>
    <definedName name="ltdIntGovBondCosts">#REF!</definedName>
    <definedName name="ltdIntGovBondsIssued">#REF!</definedName>
    <definedName name="ltdIntGovConPurpose">#REF!</definedName>
    <definedName name="ltdPromNotes">#REF!</definedName>
    <definedName name="Note_7_Deferred_Revenue" localSheetId="9">#REF!</definedName>
    <definedName name="Note_7_Deferred_Revenue" localSheetId="10">#REF!</definedName>
    <definedName name="Note_7_Deferred_Revenue">#REF!</definedName>
    <definedName name="olEnterpriseExp">#REF!</definedName>
    <definedName name="olGovExp">#REF!</definedName>
    <definedName name="olHaveEnterpriseFunds">#REF!</definedName>
    <definedName name="olPurpose">#REF!</definedName>
    <definedName name="_xlnm.Print_Area" localSheetId="9">'4. Subscription Liability Note '!$A$1:$E$9,'4. Subscription Liability Note '!#REF!,'4. Subscription Liability Note '!#REF!,'4. Subscription Liability Note '!#REF!,'4. Subscription Liability Note '!#REF!</definedName>
    <definedName name="_xlnm.Print_Area" localSheetId="10">'5. Restatement to Beginning NP'!$A$1:$H$57,'5. Restatement to Beginning NP'!#REF!,'5. Restatement to Beginning NP'!#REF!,'5. Restatement to Beginning NP'!#REF!,'5. Restatement to Beginning NP'!#REF!</definedName>
    <definedName name="_xlnm.Print_Area" localSheetId="11">'Summary "SBITAs" FY'!$A$1:$AJ$188</definedName>
    <definedName name="_xlnm.Print_Titles" localSheetId="9">'4. Subscription Liability Note '!$A:$A</definedName>
    <definedName name="_xlnm.Print_Titles" localSheetId="10">'5. Restatement to Beginning NP'!$A:$A</definedName>
    <definedName name="_xlnm.Print_Titles" localSheetId="12">'6a. Capital Assets Summary'!$3:$4</definedName>
    <definedName name="_xlnm.Print_Titles" localSheetId="13">'6b. Capital Asset Additions'!$1:$6</definedName>
    <definedName name="_xlnm.Print_Titles" localSheetId="8">'COA updates 5.23'!$1:$2</definedName>
    <definedName name="_xlnm.Print_Titles" localSheetId="11">'Summary "SBITAs" FY'!$10:$12</definedName>
    <definedName name="proBuildingLocation" localSheetId="8">#REF!</definedName>
    <definedName name="proBuildingLocation" localSheetId="5">#REF!</definedName>
    <definedName name="proBuildingLocation" localSheetId="6">#REF!</definedName>
    <definedName name="proBuildingLocation" localSheetId="7">#REF!</definedName>
    <definedName name="proBuildingLocation">#REF!</definedName>
    <definedName name="proBuildingName" localSheetId="5">#REF!</definedName>
    <definedName name="proBuildingName" localSheetId="6">#REF!</definedName>
    <definedName name="proBuildingName" localSheetId="7">#REF!</definedName>
    <definedName name="proBuildingName">#REF!</definedName>
    <definedName name="proPollutionDescr" localSheetId="5">#REF!</definedName>
    <definedName name="proPollutionDescr" localSheetId="6">#REF!</definedName>
    <definedName name="proPollutionDescr" localSheetId="7">#REF!</definedName>
    <definedName name="proPollutionDescr">#REF!</definedName>
    <definedName name="proPollutionLiabAmt">#REF!</definedName>
    <definedName name="proSubYrs">#REF!</definedName>
    <definedName name="pydAmtOutstanding">#REF!</definedName>
    <definedName name="pydPortionDef">#REF!</definedName>
    <definedName name="pydRedDate">#REF!</definedName>
    <definedName name="pydRedeemed">#REF!</definedName>
    <definedName name="pydYearsofDef">#REF!</definedName>
    <definedName name="Ref_1" localSheetId="9">'[7]Cash Leadsheet'!#REF!</definedName>
    <definedName name="Ref_1" localSheetId="10">'[7]Cash Leadsheet'!#REF!</definedName>
    <definedName name="Ref_1" localSheetId="5">'[7]Cash Leadsheet'!#REF!</definedName>
    <definedName name="Ref_1" localSheetId="6">'[7]Cash Leadsheet'!#REF!</definedName>
    <definedName name="Ref_1" localSheetId="7">'[7]Cash Leadsheet'!#REF!</definedName>
    <definedName name="Ref_1" localSheetId="11">'[7]Cash Leadsheet'!#REF!</definedName>
    <definedName name="Ref_1">'[7]Cash Leadsheet'!#REF!</definedName>
    <definedName name="Ref_10" localSheetId="9">'[7]Cash Leadsheet'!#REF!</definedName>
    <definedName name="Ref_10" localSheetId="10">'[7]Cash Leadsheet'!#REF!</definedName>
    <definedName name="Ref_10" localSheetId="11">'[7]Cash Leadsheet'!#REF!</definedName>
    <definedName name="Ref_10">'[7]Cash Leadsheet'!#REF!</definedName>
    <definedName name="Ref_11" localSheetId="9">'[7]Cash Leadsheet'!#REF!</definedName>
    <definedName name="Ref_11" localSheetId="10">'[7]Cash Leadsheet'!#REF!</definedName>
    <definedName name="Ref_11" localSheetId="11">'[7]Cash Leadsheet'!#REF!</definedName>
    <definedName name="Ref_11">'[7]Cash Leadsheet'!#REF!</definedName>
    <definedName name="Ref_12" localSheetId="9">'[7]Cash Leadsheet'!#REF!</definedName>
    <definedName name="Ref_12" localSheetId="10">'[7]Cash Leadsheet'!#REF!</definedName>
    <definedName name="Ref_12" localSheetId="11">'[7]Cash Leadsheet'!#REF!</definedName>
    <definedName name="Ref_12">'[7]Cash Leadsheet'!#REF!</definedName>
    <definedName name="Ref_13" localSheetId="9">'[7]Cash Leadsheet'!#REF!</definedName>
    <definedName name="Ref_13" localSheetId="10">'[7]Cash Leadsheet'!#REF!</definedName>
    <definedName name="Ref_13" localSheetId="11">'[7]Cash Leadsheet'!#REF!</definedName>
    <definedName name="Ref_13">'[7]Cash Leadsheet'!#REF!</definedName>
    <definedName name="Ref_14" localSheetId="9">'[7]Cash Leadsheet'!#REF!</definedName>
    <definedName name="Ref_14" localSheetId="10">'[7]Cash Leadsheet'!#REF!</definedName>
    <definedName name="Ref_14" localSheetId="11">'[7]Cash Leadsheet'!#REF!</definedName>
    <definedName name="Ref_14">'[7]Cash Leadsheet'!#REF!</definedName>
    <definedName name="Ref_15" localSheetId="9">'[7]Cash Leadsheet'!#REF!</definedName>
    <definedName name="Ref_15" localSheetId="10">'[7]Cash Leadsheet'!#REF!</definedName>
    <definedName name="Ref_15" localSheetId="11">'[7]Cash Leadsheet'!#REF!</definedName>
    <definedName name="Ref_15">'[7]Cash Leadsheet'!#REF!</definedName>
    <definedName name="Ref_16" localSheetId="9">'[7]Cash Leadsheet'!#REF!</definedName>
    <definedName name="Ref_16" localSheetId="10">'[7]Cash Leadsheet'!#REF!</definedName>
    <definedName name="Ref_16" localSheetId="11">'[7]Cash Leadsheet'!#REF!</definedName>
    <definedName name="Ref_16">'[7]Cash Leadsheet'!#REF!</definedName>
    <definedName name="Ref_17" localSheetId="9">'[7]Cash Leadsheet'!#REF!</definedName>
    <definedName name="Ref_17" localSheetId="10">'[7]Cash Leadsheet'!#REF!</definedName>
    <definedName name="Ref_17" localSheetId="11">'[7]Cash Leadsheet'!#REF!</definedName>
    <definedName name="Ref_17">'[7]Cash Leadsheet'!#REF!</definedName>
    <definedName name="Ref_18" localSheetId="9">'[7]Cash Leadsheet'!#REF!</definedName>
    <definedName name="Ref_18" localSheetId="10">'[7]Cash Leadsheet'!#REF!</definedName>
    <definedName name="Ref_18" localSheetId="11">'[7]Cash Leadsheet'!#REF!</definedName>
    <definedName name="Ref_18">'[7]Cash Leadsheet'!#REF!</definedName>
    <definedName name="Ref_19" localSheetId="9">'[7]Cash Leadsheet'!#REF!</definedName>
    <definedName name="Ref_19" localSheetId="10">'[7]Cash Leadsheet'!#REF!</definedName>
    <definedName name="Ref_19" localSheetId="11">'[7]Cash Leadsheet'!#REF!</definedName>
    <definedName name="Ref_19">'[7]Cash Leadsheet'!#REF!</definedName>
    <definedName name="Ref_2" localSheetId="9">#REF!</definedName>
    <definedName name="Ref_2" localSheetId="10">#REF!</definedName>
    <definedName name="Ref_2" localSheetId="11">#REF!</definedName>
    <definedName name="Ref_2">#REF!</definedName>
    <definedName name="Ref_20" localSheetId="9">#REF!</definedName>
    <definedName name="Ref_20" localSheetId="10">#REF!</definedName>
    <definedName name="Ref_20" localSheetId="11">#REF!</definedName>
    <definedName name="Ref_20">#REF!</definedName>
    <definedName name="Ref_21" localSheetId="9">'[7]Cash Leadsheet'!#REF!</definedName>
    <definedName name="Ref_21" localSheetId="10">'[7]Cash Leadsheet'!#REF!</definedName>
    <definedName name="Ref_21" localSheetId="5">'[7]Cash Leadsheet'!#REF!</definedName>
    <definedName name="Ref_21" localSheetId="6">'[7]Cash Leadsheet'!#REF!</definedName>
    <definedName name="Ref_21" localSheetId="7">'[7]Cash Leadsheet'!#REF!</definedName>
    <definedName name="Ref_21" localSheetId="11">'[7]Cash Leadsheet'!#REF!</definedName>
    <definedName name="Ref_21">'[7]Cash Leadsheet'!#REF!</definedName>
    <definedName name="Ref_22" localSheetId="9">#REF!</definedName>
    <definedName name="Ref_22" localSheetId="10">#REF!</definedName>
    <definedName name="Ref_22" localSheetId="11">#REF!</definedName>
    <definedName name="Ref_22">#REF!</definedName>
    <definedName name="Ref_23" localSheetId="9">#REF!</definedName>
    <definedName name="Ref_23" localSheetId="10">#REF!</definedName>
    <definedName name="Ref_23" localSheetId="11">#REF!</definedName>
    <definedName name="Ref_23">#REF!</definedName>
    <definedName name="Ref_24" localSheetId="9">#REF!</definedName>
    <definedName name="Ref_24" localSheetId="10">#REF!</definedName>
    <definedName name="Ref_24" localSheetId="11">#REF!</definedName>
    <definedName name="Ref_24">#REF!</definedName>
    <definedName name="Ref_25" localSheetId="9">'[7]Cash Leadsheet'!#REF!</definedName>
    <definedName name="Ref_25" localSheetId="10">'[7]Cash Leadsheet'!#REF!</definedName>
    <definedName name="Ref_25" localSheetId="5">'[7]Cash Leadsheet'!#REF!</definedName>
    <definedName name="Ref_25" localSheetId="6">'[7]Cash Leadsheet'!#REF!</definedName>
    <definedName name="Ref_25" localSheetId="7">'[7]Cash Leadsheet'!#REF!</definedName>
    <definedName name="Ref_25" localSheetId="11">'[7]Cash Leadsheet'!#REF!</definedName>
    <definedName name="Ref_25">'[7]Cash Leadsheet'!#REF!</definedName>
    <definedName name="Ref_26" localSheetId="9">#REF!</definedName>
    <definedName name="Ref_26" localSheetId="10">#REF!</definedName>
    <definedName name="Ref_26" localSheetId="11">#REF!</definedName>
    <definedName name="Ref_26">#REF!</definedName>
    <definedName name="Ref_27" localSheetId="9">#REF!</definedName>
    <definedName name="Ref_27" localSheetId="10">#REF!</definedName>
    <definedName name="Ref_27" localSheetId="11">#REF!</definedName>
    <definedName name="Ref_27">#REF!</definedName>
    <definedName name="Ref_28" localSheetId="9">#REF!</definedName>
    <definedName name="Ref_28" localSheetId="10">#REF!</definedName>
    <definedName name="Ref_28" localSheetId="11">#REF!</definedName>
    <definedName name="Ref_28">#REF!</definedName>
    <definedName name="Ref_29" localSheetId="9">#REF!</definedName>
    <definedName name="Ref_29" localSheetId="10">#REF!</definedName>
    <definedName name="Ref_29" localSheetId="11">#REF!</definedName>
    <definedName name="Ref_29">#REF!</definedName>
    <definedName name="Ref_3" localSheetId="9">'[7]Cash Leadsheet'!#REF!</definedName>
    <definedName name="Ref_3" localSheetId="10">'[7]Cash Leadsheet'!#REF!</definedName>
    <definedName name="Ref_3" localSheetId="5">'[7]Cash Leadsheet'!#REF!</definedName>
    <definedName name="Ref_3" localSheetId="6">'[7]Cash Leadsheet'!#REF!</definedName>
    <definedName name="Ref_3" localSheetId="7">'[7]Cash Leadsheet'!#REF!</definedName>
    <definedName name="Ref_3" localSheetId="11">'[7]Cash Leadsheet'!#REF!</definedName>
    <definedName name="Ref_3">'[7]Cash Leadsheet'!#REF!</definedName>
    <definedName name="Ref_30" localSheetId="9">#REF!</definedName>
    <definedName name="Ref_30" localSheetId="10">#REF!</definedName>
    <definedName name="Ref_30" localSheetId="11">#REF!</definedName>
    <definedName name="Ref_30">#REF!</definedName>
    <definedName name="Ref_31" localSheetId="9">#REF!</definedName>
    <definedName name="Ref_31" localSheetId="10">#REF!</definedName>
    <definedName name="Ref_31" localSheetId="11">#REF!</definedName>
    <definedName name="Ref_31">#REF!</definedName>
    <definedName name="Ref_32" localSheetId="9">#REF!</definedName>
    <definedName name="Ref_32" localSheetId="10">#REF!</definedName>
    <definedName name="Ref_32" localSheetId="11">#REF!</definedName>
    <definedName name="Ref_32">#REF!</definedName>
    <definedName name="Ref_33" localSheetId="9">#REF!</definedName>
    <definedName name="Ref_33" localSheetId="10">#REF!</definedName>
    <definedName name="Ref_33" localSheetId="11">#REF!</definedName>
    <definedName name="Ref_33">#REF!</definedName>
    <definedName name="Ref_34" localSheetId="9">#REF!</definedName>
    <definedName name="Ref_34" localSheetId="10">#REF!</definedName>
    <definedName name="Ref_34" localSheetId="11">#REF!</definedName>
    <definedName name="Ref_34">#REF!</definedName>
    <definedName name="Ref_35" localSheetId="9">#REF!</definedName>
    <definedName name="Ref_35" localSheetId="10">#REF!</definedName>
    <definedName name="Ref_35" localSheetId="11">#REF!</definedName>
    <definedName name="Ref_35">#REF!</definedName>
    <definedName name="Ref_36" localSheetId="9">#REF!</definedName>
    <definedName name="Ref_36" localSheetId="10">#REF!</definedName>
    <definedName name="Ref_36" localSheetId="11">#REF!</definedName>
    <definedName name="Ref_36">#REF!</definedName>
    <definedName name="Ref_37" localSheetId="9">#REF!</definedName>
    <definedName name="Ref_37" localSheetId="10">#REF!</definedName>
    <definedName name="Ref_37" localSheetId="11">#REF!</definedName>
    <definedName name="Ref_37">#REF!</definedName>
    <definedName name="Ref_38" localSheetId="9">#REF!</definedName>
    <definedName name="Ref_38" localSheetId="10">#REF!</definedName>
    <definedName name="Ref_38" localSheetId="11">#REF!</definedName>
    <definedName name="Ref_38">#REF!</definedName>
    <definedName name="Ref_39" localSheetId="9">#REF!</definedName>
    <definedName name="Ref_39" localSheetId="10">#REF!</definedName>
    <definedName name="Ref_39" localSheetId="5">#REF!</definedName>
    <definedName name="Ref_39" localSheetId="6">#REF!</definedName>
    <definedName name="Ref_39" localSheetId="7">#REF!</definedName>
    <definedName name="Ref_39" localSheetId="11">'[8]Bus Replacement'!$D$25</definedName>
    <definedName name="Ref_39">#REF!</definedName>
    <definedName name="Ref_4" localSheetId="9">'[7]Cash Leadsheet'!#REF!</definedName>
    <definedName name="Ref_4" localSheetId="10">'[7]Cash Leadsheet'!#REF!</definedName>
    <definedName name="Ref_4" localSheetId="11">'[7]Cash Leadsheet'!#REF!</definedName>
    <definedName name="Ref_4">'[7]Cash Leadsheet'!#REF!</definedName>
    <definedName name="Ref_5" localSheetId="9">'[7]Cash Leadsheet'!#REF!</definedName>
    <definedName name="Ref_5" localSheetId="10">'[7]Cash Leadsheet'!#REF!</definedName>
    <definedName name="Ref_5" localSheetId="11">'[7]Cash Leadsheet'!#REF!</definedName>
    <definedName name="Ref_5">'[7]Cash Leadsheet'!#REF!</definedName>
    <definedName name="Ref_6" localSheetId="9">'[7]Cash Leadsheet'!#REF!</definedName>
    <definedName name="Ref_6" localSheetId="10">'[7]Cash Leadsheet'!#REF!</definedName>
    <definedName name="Ref_6" localSheetId="11">'[7]Cash Leadsheet'!#REF!</definedName>
    <definedName name="Ref_6">'[7]Cash Leadsheet'!#REF!</definedName>
    <definedName name="Ref_7" localSheetId="9">'[7]Cash Leadsheet'!#REF!</definedName>
    <definedName name="Ref_7" localSheetId="10">'[7]Cash Leadsheet'!#REF!</definedName>
    <definedName name="Ref_7" localSheetId="11">'[7]Cash Leadsheet'!#REF!</definedName>
    <definedName name="Ref_7">'[7]Cash Leadsheet'!#REF!</definedName>
    <definedName name="Ref_8" localSheetId="9">'[7]Cash Leadsheet'!#REF!</definedName>
    <definedName name="Ref_8" localSheetId="10">'[7]Cash Leadsheet'!#REF!</definedName>
    <definedName name="Ref_8">'[7]Cash Leadsheet'!#REF!</definedName>
    <definedName name="Ref_9" localSheetId="9">'[7]Cash Leadsheet'!#REF!</definedName>
    <definedName name="Ref_9" localSheetId="10">'[7]Cash Leadsheet'!#REF!</definedName>
    <definedName name="Ref_9">'[7]Cash Leadsheet'!#REF!</definedName>
    <definedName name="RestrictedFundBal" localSheetId="9">#REF!</definedName>
    <definedName name="RestrictedFundBal" localSheetId="10">#REF!</definedName>
    <definedName name="RestrictedFundBal">#REF!</definedName>
    <definedName name="RestrictedFundsBal" localSheetId="9">#REF!</definedName>
    <definedName name="RestrictedFundsBal" localSheetId="10">#REF!</definedName>
    <definedName name="RestrictedFundsBal">#REF!</definedName>
    <definedName name="RestrictedFundsRev" localSheetId="9">#REF!</definedName>
    <definedName name="RestrictedFundsRev" localSheetId="10">#REF!</definedName>
    <definedName name="RestrictedFundsRev">#REF!</definedName>
    <definedName name="SRECNA">#REF!</definedName>
    <definedName name="SRECNA_Condenses" localSheetId="9">'[2]Revenues &amp; Expenditures'!#REF!</definedName>
    <definedName name="SRECNA_Condenses" localSheetId="10">'[2]Revenues &amp; Expenditures'!#REF!</definedName>
    <definedName name="SRECNA_Condenses" localSheetId="5">'[2]Revenues &amp; Expenditures'!#REF!</definedName>
    <definedName name="SRECNA_Condenses" localSheetId="6">'[2]Revenues &amp; Expenditures'!#REF!</definedName>
    <definedName name="SRECNA_Condenses" localSheetId="7">'[2]Revenues &amp; Expenditures'!#REF!</definedName>
    <definedName name="SRECNA_Condenses">'[2]Revenues &amp; Expenditures'!#REF!</definedName>
    <definedName name="Statement_of_Cash_Flows_1" localSheetId="9">#REF!</definedName>
    <definedName name="Statement_of_Cash_Flows_1" localSheetId="10">#REF!</definedName>
    <definedName name="Statement_of_Cash_Flows_1">#REF!</definedName>
    <definedName name="Statement_of_Cash_Flows_2" localSheetId="9">#REF!</definedName>
    <definedName name="Statement_of_Cash_Flows_2" localSheetId="10">#REF!</definedName>
    <definedName name="Statement_of_Cash_Flows_2">#REF!</definedName>
    <definedName name="Statement_of_Cash_Flows_Condensed" localSheetId="9">'[2]Cash Flows'!#REF!</definedName>
    <definedName name="Statement_of_Cash_Flows_Condensed" localSheetId="10">'[2]Cash Flows'!#REF!</definedName>
    <definedName name="Statement_of_Cash_Flows_Condensed" localSheetId="5">'[2]Cash Flows'!#REF!</definedName>
    <definedName name="Statement_of_Cash_Flows_Condensed" localSheetId="6">'[2]Cash Flows'!#REF!</definedName>
    <definedName name="Statement_of_Cash_Flows_Condensed" localSheetId="7">'[2]Cash Flows'!#REF!</definedName>
    <definedName name="Statement_of_Cash_Flows_Condensed">'[2]Cash Flows'!#REF!</definedName>
    <definedName name="Statement_of_Net_Assets" localSheetId="9">#REF!</definedName>
    <definedName name="Statement_of_Net_Assets" localSheetId="10">#REF!</definedName>
    <definedName name="Statement_of_Net_Assets">#REF!</definedName>
    <definedName name="Statement_of_Net_Assets_Condensed" localSheetId="9">'[3]Statement of Net Assets'!#REF!</definedName>
    <definedName name="Statement_of_Net_Assets_Condensed" localSheetId="10">'[3]Statement of Net Assets'!#REF!</definedName>
    <definedName name="Statement_of_Net_Assets_Condensed" localSheetId="5">'[4]Statement of Net Assets'!#REF!</definedName>
    <definedName name="Statement_of_Net_Assets_Condensed" localSheetId="6">'[4]Statement of Net Assets'!#REF!</definedName>
    <definedName name="Statement_of_Net_Assets_Condensed" localSheetId="7">'[4]Statement of Net Assets'!#REF!</definedName>
    <definedName name="Statement_of_Net_Assets_Condensed">'[4]Statement of Net Assets'!#REF!</definedName>
    <definedName name="TextRefCopy1" localSheetId="9">#REF!</definedName>
    <definedName name="TextRefCopy1" localSheetId="10">#REF!</definedName>
    <definedName name="TextRefCopy1" localSheetId="11">#REF!</definedName>
    <definedName name="TextRefCopy1">#REF!</definedName>
    <definedName name="TextRefCopy11" localSheetId="9">'[7]Cash Leadsheet'!#REF!</definedName>
    <definedName name="TextRefCopy11" localSheetId="10">'[7]Cash Leadsheet'!#REF!</definedName>
    <definedName name="TextRefCopy11" localSheetId="5">'[7]Cash Leadsheet'!#REF!</definedName>
    <definedName name="TextRefCopy11" localSheetId="6">'[7]Cash Leadsheet'!#REF!</definedName>
    <definedName name="TextRefCopy11" localSheetId="7">'[7]Cash Leadsheet'!#REF!</definedName>
    <definedName name="TextRefCopy11" localSheetId="11">'[7]Cash Leadsheet'!#REF!</definedName>
    <definedName name="TextRefCopy11">'[7]Cash Leadsheet'!#REF!</definedName>
    <definedName name="TextRefCopy12" localSheetId="9">'[7]Cash Leadsheet'!#REF!</definedName>
    <definedName name="TextRefCopy12" localSheetId="10">'[7]Cash Leadsheet'!#REF!</definedName>
    <definedName name="TextRefCopy12">'[7]Cash Leadsheet'!#REF!</definedName>
    <definedName name="TextRefCopy17" localSheetId="9">'[7]Cash Leadsheet'!#REF!</definedName>
    <definedName name="TextRefCopy17" localSheetId="10">'[7]Cash Leadsheet'!#REF!</definedName>
    <definedName name="TextRefCopy17">'[7]Cash Leadsheet'!#REF!</definedName>
    <definedName name="TextRefCopy2" localSheetId="9">'[7]Cash Leadsheet'!#REF!</definedName>
    <definedName name="TextRefCopy2" localSheetId="10">'[7]Cash Leadsheet'!#REF!</definedName>
    <definedName name="TextRefCopy2">'[7]Cash Leadsheet'!#REF!</definedName>
    <definedName name="TextRefCopy3" localSheetId="9">'[7]Cash Leadsheet'!#REF!</definedName>
    <definedName name="TextRefCopy3" localSheetId="10">'[7]Cash Leadsheet'!#REF!</definedName>
    <definedName name="TextRefCopy3">'[7]Cash Leadsheet'!#REF!</definedName>
    <definedName name="TextRefCopy5" localSheetId="9">'[7]Cash Leadsheet'!#REF!</definedName>
    <definedName name="TextRefCopy5" localSheetId="10">'[7]Cash Leadsheet'!#REF!</definedName>
    <definedName name="TextRefCopy5">'[7]Cash Leadsheet'!#REF!</definedName>
    <definedName name="TextRefCopy6" localSheetId="9">'[7]Cash Leadsheet'!#REF!</definedName>
    <definedName name="TextRefCopy6" localSheetId="10">'[7]Cash Leadsheet'!#REF!</definedName>
    <definedName name="TextRefCopy6">'[7]Cash Leadsheet'!#REF!</definedName>
    <definedName name="TextRefCopyRangeCount" localSheetId="9" hidden="1">1</definedName>
    <definedName name="TextRefCopyRangeCount" localSheetId="10" hidden="1">1</definedName>
    <definedName name="TextRefCopyRangeCount" localSheetId="11" hidden="1">1</definedName>
    <definedName name="TextRefCopyRangeCount" hidden="1">20</definedName>
    <definedName name="Total_Net_Assets" localSheetId="9">'[3]Statement of Net Assets'!#REF!</definedName>
    <definedName name="Total_Net_Assets" localSheetId="10">'[3]Statement of Net Assets'!#REF!</definedName>
    <definedName name="Total_Net_Assets">'[4]Statement of Net Assets'!#REF!</definedName>
    <definedName name="totalassets" localSheetId="9">'[3]Statement of Net Assets'!#REF!</definedName>
    <definedName name="totalassets" localSheetId="10">'[3]Statement of Net Assets'!#REF!</definedName>
    <definedName name="totalassets">'[4]Statement of Net Assets'!#REF!</definedName>
    <definedName name="TotalCFExp" localSheetId="9">'[6]06'!#REF!</definedName>
    <definedName name="TotalCFExp" localSheetId="10">'[6]06'!#REF!</definedName>
    <definedName name="TotalCFExp">'[6]06'!#REF!</definedName>
    <definedName name="TotalDeddirect" localSheetId="9">#REF!</definedName>
    <definedName name="TotalDeddirect" localSheetId="10">#REF!</definedName>
    <definedName name="TotalDeddirect">#REF!</definedName>
    <definedName name="totalnetassets" localSheetId="9">'[3]Statement of Net Assets'!#REF!</definedName>
    <definedName name="totalnetassets" localSheetId="10">'[3]Statement of Net Assets'!#REF!</definedName>
    <definedName name="totalnetassets" localSheetId="5">'[4]Statement of Net Assets'!#REF!</definedName>
    <definedName name="totalnetassets" localSheetId="6">'[4]Statement of Net Assets'!#REF!</definedName>
    <definedName name="totalnetassets" localSheetId="7">'[4]Statement of Net Assets'!#REF!</definedName>
    <definedName name="totalnetassets">'[4]Statement of Net Assets'!#REF!</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'[9]EXHIBIT A'!#REF!</definedName>
    <definedName name="XREF_COLUMN_10" hidden="1">'[9]EXHIBIT H'!#REF!</definedName>
    <definedName name="XREF_COLUMN_11" hidden="1">'[9]EXHIBIT I'!#REF!</definedName>
    <definedName name="XREF_COLUMN_12" hidden="1">'[9]EXHIBIT I'!#REF!</definedName>
    <definedName name="XREF_COLUMN_13" hidden="1">'[9]EXHIBIT J'!#REF!</definedName>
    <definedName name="XREF_COLUMN_14" hidden="1">'[9]EXHIBIT I'!#REF!</definedName>
    <definedName name="XREF_COLUMN_15" hidden="1">'[9]EXHIBIT J'!#REF!</definedName>
    <definedName name="XREF_COLUMN_16" hidden="1">'[9]EXHIBIT I'!#REF!</definedName>
    <definedName name="XREF_COLUMN_17" hidden="1">'[9]EXHIBIT J'!#REF!</definedName>
    <definedName name="XREF_COLUMN_2" hidden="1">'[9]EXHIBIT B'!#REF!</definedName>
    <definedName name="XREF_COLUMN_3" hidden="1">'[9]EXHIBIT G'!#REF!</definedName>
    <definedName name="XREF_COLUMN_4" hidden="1">'[9]EXHIBIT H'!#REF!</definedName>
    <definedName name="XREF_COLUMN_5" hidden="1">'[9]EXHIBIT G'!#REF!</definedName>
    <definedName name="XREF_COLUMN_6" hidden="1">'[9]EXHIBIT H'!#REF!</definedName>
    <definedName name="XREF_COLUMN_7" hidden="1">'[9]EXHIBIT G'!#REF!</definedName>
    <definedName name="XREF_COLUMN_8" hidden="1">'[9]EXHIBIT H'!#REF!</definedName>
    <definedName name="XREF_COLUMN_9" hidden="1">'[9]EXHIBIT G'!#REF!</definedName>
    <definedName name="XRefColumnsCount" hidden="1">45</definedName>
    <definedName name="XRefCopy100Row" localSheetId="9" hidden="1">#REF!</definedName>
    <definedName name="XRefCopy100Row" localSheetId="10" hidden="1">#REF!</definedName>
    <definedName name="XRefCopy100Row" hidden="1">#REF!</definedName>
    <definedName name="XRefCopy101Row" localSheetId="9" hidden="1">#REF!</definedName>
    <definedName name="XRefCopy101Row" localSheetId="10" hidden="1">#REF!</definedName>
    <definedName name="XRefCopy101Row" hidden="1">#REF!</definedName>
    <definedName name="XRefCopy102Row" localSheetId="9" hidden="1">#REF!</definedName>
    <definedName name="XRefCopy102Row" localSheetId="10"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localSheetId="8" hidden="1">[9]XREF!#REF!</definedName>
    <definedName name="XRefCopy142Row" localSheetId="5" hidden="1">[9]XREF!#REF!</definedName>
    <definedName name="XRefCopy142Row" localSheetId="6" hidden="1">[9]XREF!#REF!</definedName>
    <definedName name="XRefCopy142Row" localSheetId="7" hidden="1">[9]XREF!#REF!</definedName>
    <definedName name="XRefCopy142Row" hidden="1">[9]XREF!#REF!</definedName>
    <definedName name="XRefCopy143Row" localSheetId="5" hidden="1">[9]XREF!#REF!</definedName>
    <definedName name="XRefCopy143Row" localSheetId="6" hidden="1">[9]XREF!#REF!</definedName>
    <definedName name="XRefCopy143Row" localSheetId="7" hidden="1">[9]XREF!#REF!</definedName>
    <definedName name="XRefCopy143Row" hidden="1">[9]XREF!#REF!</definedName>
    <definedName name="XRefCopy145Row" localSheetId="5" hidden="1">[9]XREF!#REF!</definedName>
    <definedName name="XRefCopy145Row" localSheetId="6" hidden="1">[9]XREF!#REF!</definedName>
    <definedName name="XRefCopy145Row" localSheetId="7" hidden="1">[9]XREF!#REF!</definedName>
    <definedName name="XRefCopy145Row" hidden="1">[9]XREF!#REF!</definedName>
    <definedName name="XRefCopy146Row" localSheetId="5" hidden="1">[9]XREF!#REF!</definedName>
    <definedName name="XRefCopy146Row" localSheetId="6" hidden="1">[9]XREF!#REF!</definedName>
    <definedName name="XRefCopy146Row" localSheetId="7" hidden="1">[9]XREF!#REF!</definedName>
    <definedName name="XRefCopy146Row" hidden="1">[9]XREF!#REF!</definedName>
    <definedName name="XRefCopy149Row" hidden="1">[9]XREF!#REF!</definedName>
    <definedName name="XRefCopy14Row" localSheetId="9" hidden="1">#REF!</definedName>
    <definedName name="XRefCopy14Row" localSheetId="10" hidden="1">#REF!</definedName>
    <definedName name="XRefCopy14Row" hidden="1">#REF!</definedName>
    <definedName name="XRefCopy151Row" localSheetId="9" hidden="1">[9]XREF!#REF!</definedName>
    <definedName name="XRefCopy151Row" localSheetId="10" hidden="1">[9]XREF!#REF!</definedName>
    <definedName name="XRefCopy151Row" localSheetId="5" hidden="1">[9]XREF!#REF!</definedName>
    <definedName name="XRefCopy151Row" localSheetId="6" hidden="1">[9]XREF!#REF!</definedName>
    <definedName name="XRefCopy151Row" localSheetId="7" hidden="1">[9]XREF!#REF!</definedName>
    <definedName name="XRefCopy151Row" hidden="1">[9]XREF!#REF!</definedName>
    <definedName name="XRefCopy152Row" localSheetId="9" hidden="1">[9]XREF!#REF!</definedName>
    <definedName name="XRefCopy152Row" localSheetId="10" hidden="1">[9]XREF!#REF!</definedName>
    <definedName name="XRefCopy152Row" hidden="1">[9]XREF!#REF!</definedName>
    <definedName name="XRefCopy155Row" localSheetId="9" hidden="1">[9]XREF!#REF!</definedName>
    <definedName name="XRefCopy155Row" localSheetId="10" hidden="1">[9]XREF!#REF!</definedName>
    <definedName name="XRefCopy155Row" hidden="1">[9]XREF!#REF!</definedName>
    <definedName name="XRefCopy156Row" localSheetId="9" hidden="1">[9]XREF!#REF!</definedName>
    <definedName name="XRefCopy156Row" localSheetId="10" hidden="1">[9]XREF!#REF!</definedName>
    <definedName name="XRefCopy156Row" hidden="1">[9]XREF!#REF!</definedName>
    <definedName name="XRefCopy159Row" hidden="1">[9]XREF!#REF!</definedName>
    <definedName name="XRefCopy15Row" localSheetId="9" hidden="1">#REF!</definedName>
    <definedName name="XRefCopy15Row" localSheetId="10" hidden="1">#REF!</definedName>
    <definedName name="XRefCopy15Row" hidden="1">#REF!</definedName>
    <definedName name="XRefCopy161Row" localSheetId="9" hidden="1">[9]XREF!#REF!</definedName>
    <definedName name="XRefCopy161Row" localSheetId="10" hidden="1">[9]XREF!#REF!</definedName>
    <definedName name="XRefCopy161Row" localSheetId="5" hidden="1">[9]XREF!#REF!</definedName>
    <definedName name="XRefCopy161Row" localSheetId="6" hidden="1">[9]XREF!#REF!</definedName>
    <definedName name="XRefCopy161Row" localSheetId="7" hidden="1">[9]XREF!#REF!</definedName>
    <definedName name="XRefCopy161Row" hidden="1">[9]XREF!#REF!</definedName>
    <definedName name="XRefCopy163Row" localSheetId="9" hidden="1">[9]XREF!#REF!</definedName>
    <definedName name="XRefCopy163Row" localSheetId="10" hidden="1">[9]XREF!#REF!</definedName>
    <definedName name="XRefCopy163Row" hidden="1">[9]XREF!#REF!</definedName>
    <definedName name="XRefCopy165Row" localSheetId="9" hidden="1">[9]XREF!#REF!</definedName>
    <definedName name="XRefCopy165Row" localSheetId="10" hidden="1">[9]XREF!#REF!</definedName>
    <definedName name="XRefCopy165Row" hidden="1">[9]XREF!#REF!</definedName>
    <definedName name="XRefCopy167Row" localSheetId="9" hidden="1">[9]XREF!#REF!</definedName>
    <definedName name="XRefCopy167Row" localSheetId="10" hidden="1">[9]XREF!#REF!</definedName>
    <definedName name="XRefCopy167Row" hidden="1">[9]XREF!#REF!</definedName>
    <definedName name="XRefCopy169Row" hidden="1">[9]XREF!#REF!</definedName>
    <definedName name="XRefCopy16Row" localSheetId="9" hidden="1">#REF!</definedName>
    <definedName name="XRefCopy16Row" localSheetId="10" hidden="1">#REF!</definedName>
    <definedName name="XRefCopy16Row" hidden="1">#REF!</definedName>
    <definedName name="XRefCopy171Row" localSheetId="9" hidden="1">[9]XREF!#REF!</definedName>
    <definedName name="XRefCopy171Row" localSheetId="10" hidden="1">[9]XREF!#REF!</definedName>
    <definedName name="XRefCopy171Row" localSheetId="5" hidden="1">[9]XREF!#REF!</definedName>
    <definedName name="XRefCopy171Row" localSheetId="6" hidden="1">[9]XREF!#REF!</definedName>
    <definedName name="XRefCopy171Row" localSheetId="7" hidden="1">[9]XREF!#REF!</definedName>
    <definedName name="XRefCopy171Row" hidden="1">[9]XREF!#REF!</definedName>
    <definedName name="XRefCopy174Row" localSheetId="9" hidden="1">[9]XREF!#REF!</definedName>
    <definedName name="XRefCopy174Row" localSheetId="10" hidden="1">[9]XREF!#REF!</definedName>
    <definedName name="XRefCopy174Row" hidden="1">[9]XREF!#REF!</definedName>
    <definedName name="XRefCopy176Row" localSheetId="9" hidden="1">[9]XREF!#REF!</definedName>
    <definedName name="XRefCopy176Row" localSheetId="10" hidden="1">[9]XREF!#REF!</definedName>
    <definedName name="XRefCopy176Row" hidden="1">[9]XREF!#REF!</definedName>
    <definedName name="XRefCopy177Row" localSheetId="9" hidden="1">[9]XREF!#REF!</definedName>
    <definedName name="XRefCopy177Row" localSheetId="10" hidden="1">[9]XREF!#REF!</definedName>
    <definedName name="XRefCopy177Row" hidden="1">[9]XREF!#REF!</definedName>
    <definedName name="XRefCopy178Row" hidden="1">[9]XREF!#REF!</definedName>
    <definedName name="XRefCopy17Row" localSheetId="9" hidden="1">#REF!</definedName>
    <definedName name="XRefCopy17Row" localSheetId="10" hidden="1">#REF!</definedName>
    <definedName name="XRefCopy17Row" hidden="1">#REF!</definedName>
    <definedName name="XRefCopy18Row" localSheetId="9" hidden="1">#REF!</definedName>
    <definedName name="XRefCopy18Row" localSheetId="10" hidden="1">#REF!</definedName>
    <definedName name="XRefCopy18Row" hidden="1">#REF!</definedName>
    <definedName name="XRefCopy19Row" localSheetId="9" hidden="1">#REF!</definedName>
    <definedName name="XRefCopy19Row" localSheetId="10"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localSheetId="9" hidden="1">#REF!</definedName>
    <definedName name="XRefPaste100Row" localSheetId="10" hidden="1">#REF!</definedName>
    <definedName name="XRefPaste100Row" hidden="1">#REF!</definedName>
    <definedName name="XRefPaste101Row" localSheetId="9" hidden="1">#REF!</definedName>
    <definedName name="XRefPaste101Row" localSheetId="10" hidden="1">#REF!</definedName>
    <definedName name="XRefPaste101Row" hidden="1">#REF!</definedName>
    <definedName name="XRefPaste102Row" localSheetId="9" hidden="1">#REF!</definedName>
    <definedName name="XRefPaste102Row" localSheetId="10"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localSheetId="8" hidden="1">[9]XREF!#REF!</definedName>
    <definedName name="XRefPaste211Row" localSheetId="5" hidden="1">[9]XREF!#REF!</definedName>
    <definedName name="XRefPaste211Row" localSheetId="6" hidden="1">[9]XREF!#REF!</definedName>
    <definedName name="XRefPaste211Row" localSheetId="7" hidden="1">[9]XREF!#REF!</definedName>
    <definedName name="XRefPaste211Row" hidden="1">[9]XREF!#REF!</definedName>
    <definedName name="XRefPaste214Row" localSheetId="5" hidden="1">[9]XREF!#REF!</definedName>
    <definedName name="XRefPaste214Row" localSheetId="6" hidden="1">[9]XREF!#REF!</definedName>
    <definedName name="XRefPaste214Row" localSheetId="7" hidden="1">[9]XREF!#REF!</definedName>
    <definedName name="XRefPaste214Row" hidden="1">[9]XREF!#REF!</definedName>
    <definedName name="XRefPaste216Row" localSheetId="5" hidden="1">[9]XREF!#REF!</definedName>
    <definedName name="XRefPaste216Row" localSheetId="6" hidden="1">[9]XREF!#REF!</definedName>
    <definedName name="XRefPaste216Row" localSheetId="7" hidden="1">[9]XREF!#REF!</definedName>
    <definedName name="XRefPaste216Row" hidden="1">[9]XREF!#REF!</definedName>
    <definedName name="XRefPaste217Row" localSheetId="5" hidden="1">[9]XREF!#REF!</definedName>
    <definedName name="XRefPaste217Row" localSheetId="6" hidden="1">[9]XREF!#REF!</definedName>
    <definedName name="XRefPaste217Row" localSheetId="7" hidden="1">[9]XREF!#REF!</definedName>
    <definedName name="XRefPaste217Row" hidden="1">[9]XREF!#REF!</definedName>
    <definedName name="XRefPaste21Row" localSheetId="9" hidden="1">#REF!</definedName>
    <definedName name="XRefPaste21Row" localSheetId="10" hidden="1">#REF!</definedName>
    <definedName name="XRefPaste21Row" hidden="1">#REF!</definedName>
    <definedName name="XRefPaste220Row" localSheetId="9" hidden="1">[9]XREF!#REF!</definedName>
    <definedName name="XRefPaste220Row" localSheetId="10" hidden="1">[9]XREF!#REF!</definedName>
    <definedName name="XRefPaste220Row" localSheetId="5" hidden="1">[9]XREF!#REF!</definedName>
    <definedName name="XRefPaste220Row" localSheetId="6" hidden="1">[9]XREF!#REF!</definedName>
    <definedName name="XRefPaste220Row" localSheetId="7" hidden="1">[9]XREF!#REF!</definedName>
    <definedName name="XRefPaste220Row" hidden="1">[9]XREF!#REF!</definedName>
    <definedName name="XRefPaste222Row" localSheetId="9" hidden="1">[9]XREF!#REF!</definedName>
    <definedName name="XRefPaste222Row" localSheetId="10" hidden="1">[9]XREF!#REF!</definedName>
    <definedName name="XRefPaste222Row" hidden="1">[9]XREF!#REF!</definedName>
    <definedName name="XRefPaste224Row" localSheetId="9" hidden="1">[9]XREF!#REF!</definedName>
    <definedName name="XRefPaste224Row" localSheetId="10" hidden="1">[9]XREF!#REF!</definedName>
    <definedName name="XRefPaste224Row" hidden="1">[9]XREF!#REF!</definedName>
    <definedName name="XRefPaste225Row" localSheetId="9" hidden="1">[9]XREF!#REF!</definedName>
    <definedName name="XRefPaste225Row" localSheetId="10" hidden="1">[9]XREF!#REF!</definedName>
    <definedName name="XRefPaste225Row" hidden="1">[9]XREF!#REF!</definedName>
    <definedName name="XRefPaste228Row" hidden="1">[9]XREF!#REF!</definedName>
    <definedName name="XRefPaste229Row" hidden="1">[9]XREF!#REF!</definedName>
    <definedName name="XRefPaste22Row" localSheetId="9" hidden="1">#REF!</definedName>
    <definedName name="XRefPaste22Row" localSheetId="10" hidden="1">#REF!</definedName>
    <definedName name="XRefPaste22Row" hidden="1">#REF!</definedName>
    <definedName name="XRefPaste230Row" localSheetId="9" hidden="1">[9]XREF!#REF!</definedName>
    <definedName name="XRefPaste230Row" localSheetId="10" hidden="1">[9]XREF!#REF!</definedName>
    <definedName name="XRefPaste230Row" localSheetId="5" hidden="1">[9]XREF!#REF!</definedName>
    <definedName name="XRefPaste230Row" localSheetId="6" hidden="1">[9]XREF!#REF!</definedName>
    <definedName name="XRefPaste230Row" localSheetId="7" hidden="1">[9]XREF!#REF!</definedName>
    <definedName name="XRefPaste230Row" hidden="1">[9]XREF!#REF!</definedName>
    <definedName name="XRefPaste232Row" localSheetId="9" hidden="1">[9]XREF!#REF!</definedName>
    <definedName name="XRefPaste232Row" localSheetId="10" hidden="1">[9]XREF!#REF!</definedName>
    <definedName name="XRefPaste232Row" hidden="1">[9]XREF!#REF!</definedName>
    <definedName name="XRefPaste233Row" localSheetId="9" hidden="1">[9]XREF!#REF!</definedName>
    <definedName name="XRefPaste233Row" localSheetId="10" hidden="1">[9]XREF!#REF!</definedName>
    <definedName name="XRefPaste233Row" hidden="1">[9]XREF!#REF!</definedName>
    <definedName name="XRefPaste236Row" localSheetId="9" hidden="1">[9]XREF!#REF!</definedName>
    <definedName name="XRefPaste236Row" localSheetId="10" hidden="1">[9]XREF!#REF!</definedName>
    <definedName name="XRefPaste236Row" hidden="1">[9]XREF!#REF!</definedName>
    <definedName name="XRefPaste237Row" hidden="1">[9]XREF!#REF!</definedName>
    <definedName name="XRefPaste23Row" localSheetId="9" hidden="1">#REF!</definedName>
    <definedName name="XRefPaste23Row" localSheetId="10" hidden="1">#REF!</definedName>
    <definedName name="XRefPaste23Row" hidden="1">#REF!</definedName>
    <definedName name="XRefPaste240Row" localSheetId="9" hidden="1">[9]XREF!#REF!</definedName>
    <definedName name="XRefPaste240Row" localSheetId="10" hidden="1">[9]XREF!#REF!</definedName>
    <definedName name="XRefPaste240Row" localSheetId="5" hidden="1">[9]XREF!#REF!</definedName>
    <definedName name="XRefPaste240Row" localSheetId="6" hidden="1">[9]XREF!#REF!</definedName>
    <definedName name="XRefPaste240Row" localSheetId="7" hidden="1">[9]XREF!#REF!</definedName>
    <definedName name="XRefPaste240Row" hidden="1">[9]XREF!#REF!</definedName>
    <definedName name="XRefPaste241Row" localSheetId="9" hidden="1">[9]XREF!#REF!</definedName>
    <definedName name="XRefPaste241Row" localSheetId="10" hidden="1">[9]XREF!#REF!</definedName>
    <definedName name="XRefPaste241Row" hidden="1">[9]XREF!#REF!</definedName>
    <definedName name="XRefPaste244Row" localSheetId="9" hidden="1">[9]XREF!#REF!</definedName>
    <definedName name="XRefPaste244Row" localSheetId="10" hidden="1">[9]XREF!#REF!</definedName>
    <definedName name="XRefPaste244Row" hidden="1">[9]XREF!#REF!</definedName>
    <definedName name="XRefPaste245Row" localSheetId="9" hidden="1">[9]XREF!#REF!</definedName>
    <definedName name="XRefPaste245Row" localSheetId="10" hidden="1">[9]XREF!#REF!</definedName>
    <definedName name="XRefPaste245Row" hidden="1">[9]XREF!#REF!</definedName>
    <definedName name="XRefPaste248Row" hidden="1">[9]XREF!#REF!</definedName>
    <definedName name="XRefPaste249Row" hidden="1">[9]XREF!#REF!</definedName>
    <definedName name="XRefPaste24Row" localSheetId="9" hidden="1">#REF!</definedName>
    <definedName name="XRefPaste24Row" localSheetId="10" hidden="1">#REF!</definedName>
    <definedName name="XRefPaste24Row" hidden="1">#REF!</definedName>
    <definedName name="XRefPaste251Row" localSheetId="9" hidden="1">[9]XREF!#REF!</definedName>
    <definedName name="XRefPaste251Row" localSheetId="10" hidden="1">[9]XREF!#REF!</definedName>
    <definedName name="XRefPaste251Row" localSheetId="5" hidden="1">[9]XREF!#REF!</definedName>
    <definedName name="XRefPaste251Row" localSheetId="6" hidden="1">[9]XREF!#REF!</definedName>
    <definedName name="XRefPaste251Row" localSheetId="7" hidden="1">[9]XREF!#REF!</definedName>
    <definedName name="XRefPaste251Row" hidden="1">[9]XREF!#REF!</definedName>
    <definedName name="XRefPaste252Row" localSheetId="9" hidden="1">[9]XREF!#REF!</definedName>
    <definedName name="XRefPaste252Row" localSheetId="10" hidden="1">[9]XREF!#REF!</definedName>
    <definedName name="XRefPaste252Row" hidden="1">[9]XREF!#REF!</definedName>
    <definedName name="XRefPaste255Row" localSheetId="9" hidden="1">[9]XREF!#REF!</definedName>
    <definedName name="XRefPaste255Row" localSheetId="10" hidden="1">[9]XREF!#REF!</definedName>
    <definedName name="XRefPaste255Row" hidden="1">[9]XREF!#REF!</definedName>
    <definedName name="XRefPaste256Row" localSheetId="9" hidden="1">[9]XREF!#REF!</definedName>
    <definedName name="XRefPaste256Row" localSheetId="10" hidden="1">[9]XREF!#REF!</definedName>
    <definedName name="XRefPaste256Row" hidden="1">[9]XREF!#REF!</definedName>
    <definedName name="XRefPaste257Row" hidden="1">[9]XREF!#REF!</definedName>
    <definedName name="XRefPaste258Row" hidden="1">[9]XREF!#REF!</definedName>
    <definedName name="XRefPaste25Row" localSheetId="9" hidden="1">#REF!</definedName>
    <definedName name="XRefPaste25Row" localSheetId="10" hidden="1">#REF!</definedName>
    <definedName name="XRefPaste25Row" hidden="1">#REF!</definedName>
    <definedName name="XRefPaste260Row" localSheetId="9" hidden="1">[9]XREF!#REF!</definedName>
    <definedName name="XRefPaste260Row" localSheetId="10" hidden="1">[9]XREF!#REF!</definedName>
    <definedName name="XRefPaste260Row" localSheetId="5" hidden="1">[9]XREF!#REF!</definedName>
    <definedName name="XRefPaste260Row" localSheetId="6" hidden="1">[9]XREF!#REF!</definedName>
    <definedName name="XRefPaste260Row" localSheetId="7" hidden="1">[9]XREF!#REF!</definedName>
    <definedName name="XRefPaste260Row" hidden="1">[9]XREF!#REF!</definedName>
    <definedName name="XRefPaste26Row" localSheetId="9" hidden="1">#REF!</definedName>
    <definedName name="XRefPaste26Row" localSheetId="10" hidden="1">#REF!</definedName>
    <definedName name="XRefPaste26Row" hidden="1">#REF!</definedName>
    <definedName name="XRefPaste27Row" localSheetId="9" hidden="1">#REF!</definedName>
    <definedName name="XRefPaste27Row" localSheetId="10" hidden="1">#REF!</definedName>
    <definedName name="XRefPaste27Row" hidden="1">#REF!</definedName>
    <definedName name="XRefPaste28Row" localSheetId="9" hidden="1">#REF!</definedName>
    <definedName name="XRefPaste28Row" localSheetId="10"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22" l="1"/>
  <c r="C31" i="22"/>
  <c r="D26" i="22"/>
  <c r="K73" i="12" l="1"/>
  <c r="I73" i="12"/>
  <c r="E73" i="12"/>
  <c r="C73" i="12"/>
  <c r="K38" i="12"/>
  <c r="M22" i="12"/>
  <c r="G22" i="12"/>
  <c r="I38" i="12"/>
  <c r="E38" i="12"/>
  <c r="C38" i="12"/>
  <c r="P37" i="7" l="1"/>
  <c r="I32" i="5"/>
  <c r="P28" i="7" l="1"/>
  <c r="P20" i="7" l="1"/>
  <c r="I13" i="5"/>
  <c r="G13" i="5"/>
  <c r="G70" i="12"/>
  <c r="M70" i="12" s="1"/>
  <c r="G58" i="12"/>
  <c r="M58" i="12" s="1"/>
  <c r="G35" i="12"/>
  <c r="M35" i="12" s="1"/>
  <c r="K115" i="7"/>
  <c r="K114" i="7"/>
  <c r="K113" i="7"/>
  <c r="K112" i="7"/>
  <c r="K111" i="7"/>
  <c r="K110" i="7"/>
  <c r="K109" i="7"/>
  <c r="K108" i="7"/>
  <c r="W55" i="7"/>
  <c r="Y55" i="7" s="1"/>
  <c r="W54" i="7"/>
  <c r="Y54" i="7" s="1"/>
  <c r="W53" i="7"/>
  <c r="Y53" i="7" s="1"/>
  <c r="W52" i="7"/>
  <c r="Y52" i="7" s="1"/>
  <c r="W51" i="7"/>
  <c r="Y51" i="7" s="1"/>
  <c r="W50" i="7"/>
  <c r="Y50" i="7" s="1"/>
  <c r="W49" i="7"/>
  <c r="Y49" i="7" s="1"/>
  <c r="W48" i="7"/>
  <c r="Y48" i="7" s="1"/>
  <c r="G55" i="12" l="1"/>
  <c r="M55" i="12" s="1"/>
  <c r="G34" i="12" l="1"/>
  <c r="M34" i="12" s="1"/>
  <c r="G19" i="12"/>
  <c r="M19" i="12" s="1"/>
  <c r="C38" i="10"/>
  <c r="G16" i="10"/>
  <c r="F16" i="10"/>
  <c r="B16" i="10"/>
  <c r="W37" i="7"/>
  <c r="Y37" i="7" l="1"/>
  <c r="G93" i="7" s="1"/>
  <c r="K93" i="7" s="1"/>
  <c r="E16" i="10"/>
  <c r="AK26" i="10" l="1"/>
  <c r="AJ26" i="10"/>
  <c r="AH26" i="10"/>
  <c r="AG26" i="10"/>
  <c r="AE26" i="10"/>
  <c r="AD26" i="10"/>
  <c r="AB26" i="10"/>
  <c r="AA26" i="10"/>
  <c r="Y26" i="10"/>
  <c r="X26" i="10"/>
  <c r="V26" i="10"/>
  <c r="U26" i="10"/>
  <c r="S26" i="10"/>
  <c r="R26" i="10"/>
  <c r="P26" i="10"/>
  <c r="O26" i="10"/>
  <c r="M26" i="10"/>
  <c r="L26" i="10"/>
  <c r="J26" i="10"/>
  <c r="I26" i="10"/>
  <c r="D26" i="10"/>
  <c r="C26" i="10"/>
  <c r="C36" i="10"/>
  <c r="G15" i="10"/>
  <c r="F15" i="10"/>
  <c r="B15" i="10"/>
  <c r="G14" i="10"/>
  <c r="F14" i="10"/>
  <c r="B14" i="10"/>
  <c r="W28" i="7"/>
  <c r="Y28" i="7" s="1"/>
  <c r="G83" i="7" s="1"/>
  <c r="K83" i="7" s="1"/>
  <c r="W20" i="7"/>
  <c r="Y20" i="7" s="1"/>
  <c r="G73" i="7" l="1"/>
  <c r="K73" i="7" s="1"/>
  <c r="E14" i="10"/>
  <c r="E15" i="10"/>
  <c r="G71" i="12"/>
  <c r="M71" i="12" s="1"/>
  <c r="G65" i="12"/>
  <c r="M65" i="12" s="1"/>
  <c r="G69" i="12"/>
  <c r="M69" i="12" s="1"/>
  <c r="G64" i="12"/>
  <c r="M64" i="12" s="1"/>
  <c r="G67" i="12"/>
  <c r="M67" i="12" s="1"/>
  <c r="G63" i="12"/>
  <c r="M63" i="12" s="1"/>
  <c r="G68" i="12"/>
  <c r="M68" i="12" s="1"/>
  <c r="G62" i="12"/>
  <c r="M62" i="12" s="1"/>
  <c r="G59" i="12"/>
  <c r="M59" i="12" s="1"/>
  <c r="G57" i="12"/>
  <c r="M57" i="12" s="1"/>
  <c r="G56" i="12"/>
  <c r="M56" i="12" s="1"/>
  <c r="G54" i="12"/>
  <c r="M54" i="12" s="1"/>
  <c r="G53" i="12"/>
  <c r="M53" i="12" s="1"/>
  <c r="G52" i="12"/>
  <c r="M52" i="12" s="1"/>
  <c r="G51" i="12"/>
  <c r="M51" i="12" s="1"/>
  <c r="G50" i="12"/>
  <c r="M50" i="12" s="1"/>
  <c r="K47" i="12"/>
  <c r="I47" i="12"/>
  <c r="E47" i="12"/>
  <c r="C47" i="12"/>
  <c r="G45" i="12"/>
  <c r="M45" i="12" s="1"/>
  <c r="G44" i="12"/>
  <c r="M44" i="12" s="1"/>
  <c r="G36" i="12"/>
  <c r="M36" i="12" s="1"/>
  <c r="G29" i="12"/>
  <c r="M29" i="12" s="1"/>
  <c r="G33" i="12"/>
  <c r="M33" i="12" s="1"/>
  <c r="G28" i="12"/>
  <c r="M28" i="12" s="1"/>
  <c r="G32" i="12"/>
  <c r="M32" i="12" s="1"/>
  <c r="G27" i="12"/>
  <c r="M27" i="12" s="1"/>
  <c r="G31" i="12"/>
  <c r="M31" i="12" s="1"/>
  <c r="G21" i="12"/>
  <c r="M21" i="12" s="1"/>
  <c r="G20" i="12"/>
  <c r="M20" i="12" s="1"/>
  <c r="G18" i="12"/>
  <c r="M18" i="12" s="1"/>
  <c r="G17" i="12"/>
  <c r="M17" i="12" s="1"/>
  <c r="G16" i="12"/>
  <c r="M16" i="12" s="1"/>
  <c r="G15" i="12"/>
  <c r="M15" i="12" s="1"/>
  <c r="G14" i="12"/>
  <c r="M14" i="12" s="1"/>
  <c r="G26" i="12"/>
  <c r="M26" i="12" s="1"/>
  <c r="G13" i="12"/>
  <c r="M13" i="12" s="1"/>
  <c r="G8" i="12"/>
  <c r="M8" i="12" s="1"/>
  <c r="G7" i="12"/>
  <c r="E10" i="12"/>
  <c r="C10" i="12"/>
  <c r="D27" i="14"/>
  <c r="B27" i="14"/>
  <c r="D15" i="14"/>
  <c r="B15" i="14"/>
  <c r="F13" i="14"/>
  <c r="J161" i="13"/>
  <c r="F139" i="13"/>
  <c r="H137" i="13"/>
  <c r="H136" i="13"/>
  <c r="H135" i="13"/>
  <c r="H134" i="13"/>
  <c r="H133" i="13"/>
  <c r="H132" i="13"/>
  <c r="H131" i="13"/>
  <c r="H130" i="13"/>
  <c r="H129" i="13"/>
  <c r="H128" i="13"/>
  <c r="H127" i="13"/>
  <c r="H126" i="13"/>
  <c r="H139" i="13" s="1"/>
  <c r="H121" i="13"/>
  <c r="H120" i="13"/>
  <c r="H119" i="13"/>
  <c r="H118" i="13"/>
  <c r="H123" i="13" s="1"/>
  <c r="F114"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J155" i="13" s="1"/>
  <c r="H84" i="13"/>
  <c r="H83" i="13"/>
  <c r="H82" i="13"/>
  <c r="H81" i="13"/>
  <c r="H80" i="13"/>
  <c r="H79" i="13"/>
  <c r="H78" i="13"/>
  <c r="H77" i="13"/>
  <c r="H76" i="13"/>
  <c r="H75" i="13"/>
  <c r="H74" i="13"/>
  <c r="H73" i="13"/>
  <c r="H72" i="13"/>
  <c r="H71" i="13"/>
  <c r="H70" i="13"/>
  <c r="H69" i="13"/>
  <c r="H68" i="13"/>
  <c r="H67" i="13"/>
  <c r="J160" i="13" s="1"/>
  <c r="F62"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62" i="13" s="1"/>
  <c r="H31" i="13"/>
  <c r="H29" i="13"/>
  <c r="F26" i="13"/>
  <c r="H24" i="13"/>
  <c r="H21" i="13"/>
  <c r="H20" i="13"/>
  <c r="H19" i="13"/>
  <c r="H18" i="13"/>
  <c r="J166" i="13" s="1"/>
  <c r="H17" i="13"/>
  <c r="J159" i="13" s="1"/>
  <c r="H16" i="13"/>
  <c r="H15" i="13"/>
  <c r="H26" i="13" s="1"/>
  <c r="F13" i="13"/>
  <c r="F143" i="13" s="1"/>
  <c r="H11" i="13"/>
  <c r="H10" i="13"/>
  <c r="H9" i="13"/>
  <c r="H8" i="13"/>
  <c r="H7" i="13"/>
  <c r="H13" i="13" s="1"/>
  <c r="K10" i="12"/>
  <c r="I10" i="12"/>
  <c r="F15" i="14" l="1"/>
  <c r="E75" i="12"/>
  <c r="K75" i="12"/>
  <c r="G10" i="12"/>
  <c r="M10" i="12" s="1"/>
  <c r="G47" i="12"/>
  <c r="M47" i="12" s="1"/>
  <c r="G38" i="12"/>
  <c r="M38" i="12" s="1"/>
  <c r="C40" i="12"/>
  <c r="E40" i="12"/>
  <c r="K40" i="12"/>
  <c r="M7" i="12"/>
  <c r="J168" i="13"/>
  <c r="H143" i="13"/>
  <c r="I40" i="12"/>
  <c r="H114" i="13"/>
  <c r="G40" i="12" l="1"/>
  <c r="M40" i="12" s="1"/>
  <c r="C39" i="11" l="1"/>
  <c r="C35" i="11"/>
  <c r="C43" i="11" s="1"/>
  <c r="AN25" i="11"/>
  <c r="AM25" i="11"/>
  <c r="AK25" i="11"/>
  <c r="AJ25" i="11"/>
  <c r="AH25" i="11"/>
  <c r="AG25" i="11"/>
  <c r="AE25" i="11"/>
  <c r="AD25" i="11"/>
  <c r="AB25" i="11"/>
  <c r="B54" i="11" s="1"/>
  <c r="AA25" i="11"/>
  <c r="Y25" i="11"/>
  <c r="B53" i="11" s="1"/>
  <c r="X25" i="11"/>
  <c r="V25" i="11"/>
  <c r="B52" i="11" s="1"/>
  <c r="U25" i="11"/>
  <c r="S25" i="11"/>
  <c r="B51" i="11" s="1"/>
  <c r="R25" i="11"/>
  <c r="P25" i="11"/>
  <c r="B50" i="11" s="1"/>
  <c r="O25" i="11"/>
  <c r="M25" i="11"/>
  <c r="B49" i="11" s="1"/>
  <c r="L25" i="11"/>
  <c r="J24" i="11"/>
  <c r="I24" i="11"/>
  <c r="G24" i="11"/>
  <c r="D24" i="11"/>
  <c r="J23" i="11"/>
  <c r="I23" i="11"/>
  <c r="G23" i="11"/>
  <c r="D23" i="11"/>
  <c r="J22" i="11"/>
  <c r="I22" i="11"/>
  <c r="G22" i="11"/>
  <c r="D22" i="11"/>
  <c r="J21" i="11"/>
  <c r="I21" i="11"/>
  <c r="G21" i="11"/>
  <c r="D21" i="11"/>
  <c r="J20" i="11"/>
  <c r="I20" i="11"/>
  <c r="G20" i="11"/>
  <c r="D20" i="11"/>
  <c r="J19" i="11"/>
  <c r="I19" i="11"/>
  <c r="G19" i="11"/>
  <c r="D19" i="11"/>
  <c r="J18" i="11"/>
  <c r="I18" i="11"/>
  <c r="G18" i="11"/>
  <c r="D18" i="11"/>
  <c r="J17" i="11"/>
  <c r="I17" i="11"/>
  <c r="G17" i="11"/>
  <c r="D17" i="11"/>
  <c r="H21" i="11" l="1"/>
  <c r="H20" i="11"/>
  <c r="H24" i="11"/>
  <c r="H18" i="11"/>
  <c r="H19" i="11"/>
  <c r="J25" i="11"/>
  <c r="H22" i="11"/>
  <c r="H23" i="11"/>
  <c r="B55" i="11"/>
  <c r="I25" i="11"/>
  <c r="H25" i="11" s="1"/>
  <c r="H17" i="11"/>
  <c r="E54" i="10" l="1"/>
  <c r="D54" i="10"/>
  <c r="E53" i="10"/>
  <c r="D53" i="10"/>
  <c r="E52" i="10"/>
  <c r="D52" i="10"/>
  <c r="C52" i="10" s="1"/>
  <c r="E51" i="10"/>
  <c r="D51" i="10"/>
  <c r="E50" i="10"/>
  <c r="D50" i="10"/>
  <c r="G25" i="10"/>
  <c r="F25" i="10"/>
  <c r="E25" i="10" s="1"/>
  <c r="B25" i="10"/>
  <c r="G24" i="10"/>
  <c r="F24" i="10"/>
  <c r="B24" i="10"/>
  <c r="G23" i="10"/>
  <c r="F23" i="10"/>
  <c r="B23" i="10"/>
  <c r="G22" i="10"/>
  <c r="F22" i="10"/>
  <c r="B22" i="10"/>
  <c r="G21" i="10"/>
  <c r="F21" i="10"/>
  <c r="B21" i="10"/>
  <c r="G20" i="10"/>
  <c r="F20" i="10"/>
  <c r="B20" i="10"/>
  <c r="G19" i="10"/>
  <c r="F19" i="10"/>
  <c r="B19" i="10"/>
  <c r="G18" i="10"/>
  <c r="F18" i="10"/>
  <c r="B18" i="10"/>
  <c r="E21" i="10" l="1"/>
  <c r="F26" i="10"/>
  <c r="G26" i="10"/>
  <c r="E20" i="10"/>
  <c r="E24" i="10"/>
  <c r="E19" i="10"/>
  <c r="E23" i="10"/>
  <c r="C51" i="10"/>
  <c r="C53" i="10"/>
  <c r="C54" i="10"/>
  <c r="D55" i="10"/>
  <c r="D56" i="10" s="1"/>
  <c r="E18" i="10"/>
  <c r="E22" i="10"/>
  <c r="B26" i="10"/>
  <c r="E55" i="10"/>
  <c r="C50" i="10"/>
  <c r="C40" i="10"/>
  <c r="C44" i="10" s="1"/>
  <c r="C55" i="10" l="1"/>
  <c r="E26" i="10"/>
  <c r="E56" i="10"/>
  <c r="C56" i="10"/>
  <c r="G170" i="9"/>
  <c r="F170" i="9"/>
  <c r="E170" i="9" s="1"/>
  <c r="B170" i="9"/>
  <c r="G169" i="9"/>
  <c r="F169" i="9"/>
  <c r="E169" i="9" s="1"/>
  <c r="B169" i="9"/>
  <c r="G168" i="9"/>
  <c r="F168" i="9"/>
  <c r="E168" i="9" s="1"/>
  <c r="B168" i="9"/>
  <c r="G167" i="9"/>
  <c r="F167" i="9"/>
  <c r="E167" i="9" s="1"/>
  <c r="B167" i="9"/>
  <c r="G166" i="9"/>
  <c r="F166" i="9"/>
  <c r="E166" i="9" s="1"/>
  <c r="B166" i="9"/>
  <c r="G165" i="9"/>
  <c r="F165" i="9"/>
  <c r="E165" i="9" s="1"/>
  <c r="B165" i="9"/>
  <c r="G164" i="9"/>
  <c r="F164" i="9"/>
  <c r="E164" i="9" s="1"/>
  <c r="B164" i="9"/>
  <c r="G163" i="9"/>
  <c r="F163" i="9"/>
  <c r="E163" i="9" s="1"/>
  <c r="B163" i="9"/>
  <c r="G162" i="9"/>
  <c r="F162" i="9"/>
  <c r="E162" i="9" s="1"/>
  <c r="B162" i="9"/>
  <c r="G161" i="9"/>
  <c r="F161" i="9"/>
  <c r="E161" i="9" s="1"/>
  <c r="B161" i="9"/>
  <c r="G160" i="9"/>
  <c r="F160" i="9"/>
  <c r="E160" i="9" s="1"/>
  <c r="B160" i="9"/>
  <c r="G159" i="9"/>
  <c r="F159" i="9"/>
  <c r="E159" i="9" s="1"/>
  <c r="B159" i="9"/>
  <c r="G154" i="9"/>
  <c r="F154" i="9"/>
  <c r="E154" i="9" s="1"/>
  <c r="B154" i="9"/>
  <c r="G153" i="9"/>
  <c r="F153" i="9"/>
  <c r="E153" i="9" s="1"/>
  <c r="B153" i="9"/>
  <c r="G152" i="9"/>
  <c r="F152" i="9"/>
  <c r="E152" i="9" s="1"/>
  <c r="B152" i="9"/>
  <c r="G151" i="9"/>
  <c r="F151" i="9"/>
  <c r="E151" i="9" s="1"/>
  <c r="B151" i="9"/>
  <c r="G150" i="9"/>
  <c r="F150" i="9"/>
  <c r="E150" i="9" s="1"/>
  <c r="B150" i="9"/>
  <c r="G149" i="9"/>
  <c r="F149" i="9"/>
  <c r="E149" i="9" s="1"/>
  <c r="B149" i="9"/>
  <c r="G148" i="9"/>
  <c r="F148" i="9"/>
  <c r="E148" i="9" s="1"/>
  <c r="B148" i="9"/>
  <c r="G147" i="9"/>
  <c r="F147" i="9"/>
  <c r="E147" i="9" s="1"/>
  <c r="B147" i="9"/>
  <c r="G146" i="9"/>
  <c r="F146" i="9"/>
  <c r="E146" i="9" s="1"/>
  <c r="B146" i="9"/>
  <c r="G145" i="9"/>
  <c r="F145" i="9"/>
  <c r="E145" i="9" s="1"/>
  <c r="B145" i="9"/>
  <c r="G144" i="9"/>
  <c r="F144" i="9"/>
  <c r="E144" i="9" s="1"/>
  <c r="B144" i="9"/>
  <c r="G143" i="9"/>
  <c r="G156" i="9" s="1"/>
  <c r="F143" i="9"/>
  <c r="E143" i="9" s="1"/>
  <c r="B143" i="9"/>
  <c r="G138" i="9"/>
  <c r="F138" i="9"/>
  <c r="E138" i="9"/>
  <c r="B138" i="9"/>
  <c r="G137" i="9"/>
  <c r="F137" i="9"/>
  <c r="E137" i="9"/>
  <c r="B137" i="9"/>
  <c r="G136" i="9"/>
  <c r="F136" i="9"/>
  <c r="E136" i="9"/>
  <c r="B136" i="9"/>
  <c r="G135" i="9"/>
  <c r="F135" i="9"/>
  <c r="E135" i="9"/>
  <c r="B135" i="9"/>
  <c r="G134" i="9"/>
  <c r="F134" i="9"/>
  <c r="E134" i="9"/>
  <c r="B134" i="9"/>
  <c r="G133" i="9"/>
  <c r="F133" i="9"/>
  <c r="E133" i="9"/>
  <c r="B133" i="9"/>
  <c r="G132" i="9"/>
  <c r="F132" i="9"/>
  <c r="E132" i="9"/>
  <c r="B132" i="9"/>
  <c r="G131" i="9"/>
  <c r="F131" i="9"/>
  <c r="E131" i="9"/>
  <c r="B131" i="9"/>
  <c r="G130" i="9"/>
  <c r="F130" i="9"/>
  <c r="E130" i="9"/>
  <c r="B130" i="9"/>
  <c r="G129" i="9"/>
  <c r="F129" i="9"/>
  <c r="E129" i="9"/>
  <c r="B129" i="9"/>
  <c r="G128" i="9"/>
  <c r="F128" i="9"/>
  <c r="E128" i="9"/>
  <c r="B128" i="9"/>
  <c r="G127" i="9"/>
  <c r="F127" i="9"/>
  <c r="E127" i="9"/>
  <c r="B127" i="9"/>
  <c r="G122" i="9"/>
  <c r="F122" i="9"/>
  <c r="E122" i="9" s="1"/>
  <c r="B122" i="9"/>
  <c r="G121" i="9"/>
  <c r="F121" i="9"/>
  <c r="E121" i="9" s="1"/>
  <c r="B121" i="9"/>
  <c r="G120" i="9"/>
  <c r="F120" i="9"/>
  <c r="E120" i="9" s="1"/>
  <c r="B120" i="9"/>
  <c r="G119" i="9"/>
  <c r="F119" i="9"/>
  <c r="E119" i="9" s="1"/>
  <c r="B119" i="9"/>
  <c r="G118" i="9"/>
  <c r="F118" i="9"/>
  <c r="E118" i="9" s="1"/>
  <c r="B118" i="9"/>
  <c r="G117" i="9"/>
  <c r="F117" i="9"/>
  <c r="E117" i="9" s="1"/>
  <c r="B117" i="9"/>
  <c r="G116" i="9"/>
  <c r="F116" i="9"/>
  <c r="E116" i="9" s="1"/>
  <c r="B116" i="9"/>
  <c r="G115" i="9"/>
  <c r="F115" i="9"/>
  <c r="E115" i="9" s="1"/>
  <c r="B115" i="9"/>
  <c r="G114" i="9"/>
  <c r="F114" i="9"/>
  <c r="E114" i="9" s="1"/>
  <c r="B114" i="9"/>
  <c r="G113" i="9"/>
  <c r="F113" i="9"/>
  <c r="E113" i="9" s="1"/>
  <c r="B113" i="9"/>
  <c r="G112" i="9"/>
  <c r="F112" i="9"/>
  <c r="E112" i="9" s="1"/>
  <c r="B112" i="9"/>
  <c r="G111" i="9"/>
  <c r="G124" i="9" s="1"/>
  <c r="F111" i="9"/>
  <c r="E111" i="9" s="1"/>
  <c r="B111" i="9"/>
  <c r="G106" i="9"/>
  <c r="F106" i="9"/>
  <c r="E106" i="9"/>
  <c r="B106" i="9"/>
  <c r="G105" i="9"/>
  <c r="F105" i="9"/>
  <c r="E105" i="9"/>
  <c r="B105" i="9"/>
  <c r="G104" i="9"/>
  <c r="F104" i="9"/>
  <c r="E104" i="9"/>
  <c r="B104" i="9"/>
  <c r="G103" i="9"/>
  <c r="F103" i="9"/>
  <c r="E103" i="9"/>
  <c r="B103" i="9"/>
  <c r="G102" i="9"/>
  <c r="F102" i="9"/>
  <c r="E102" i="9"/>
  <c r="B102" i="9"/>
  <c r="G101" i="9"/>
  <c r="F101" i="9"/>
  <c r="E101" i="9"/>
  <c r="B101" i="9"/>
  <c r="G100" i="9"/>
  <c r="F100" i="9"/>
  <c r="E100" i="9"/>
  <c r="B100" i="9"/>
  <c r="G99" i="9"/>
  <c r="F99" i="9"/>
  <c r="E99" i="9"/>
  <c r="B99" i="9"/>
  <c r="G98" i="9"/>
  <c r="F98" i="9"/>
  <c r="E98" i="9"/>
  <c r="B98" i="9"/>
  <c r="G97" i="9"/>
  <c r="F97" i="9"/>
  <c r="E97" i="9"/>
  <c r="B97" i="9"/>
  <c r="G96" i="9"/>
  <c r="F96" i="9"/>
  <c r="E96" i="9"/>
  <c r="B96" i="9"/>
  <c r="G95" i="9"/>
  <c r="F95" i="9"/>
  <c r="E95" i="9"/>
  <c r="B95" i="9"/>
  <c r="G90" i="9"/>
  <c r="F90" i="9"/>
  <c r="E90" i="9" s="1"/>
  <c r="B90" i="9"/>
  <c r="G89" i="9"/>
  <c r="F89" i="9"/>
  <c r="E89" i="9" s="1"/>
  <c r="B89" i="9"/>
  <c r="G88" i="9"/>
  <c r="F88" i="9"/>
  <c r="E88" i="9" s="1"/>
  <c r="B88" i="9"/>
  <c r="G87" i="9"/>
  <c r="F87" i="9"/>
  <c r="E87" i="9" s="1"/>
  <c r="B87" i="9"/>
  <c r="G86" i="9"/>
  <c r="F86" i="9"/>
  <c r="E86" i="9" s="1"/>
  <c r="B86" i="9"/>
  <c r="G85" i="9"/>
  <c r="F85" i="9"/>
  <c r="E85" i="9" s="1"/>
  <c r="B85" i="9"/>
  <c r="G84" i="9"/>
  <c r="F84" i="9"/>
  <c r="E84" i="9" s="1"/>
  <c r="B84" i="9"/>
  <c r="G83" i="9"/>
  <c r="F83" i="9"/>
  <c r="E83" i="9" s="1"/>
  <c r="B83" i="9"/>
  <c r="G82" i="9"/>
  <c r="F82" i="9"/>
  <c r="E82" i="9" s="1"/>
  <c r="B82" i="9"/>
  <c r="G81" i="9"/>
  <c r="F81" i="9"/>
  <c r="E81" i="9" s="1"/>
  <c r="B81" i="9"/>
  <c r="G80" i="9"/>
  <c r="F80" i="9"/>
  <c r="E80" i="9" s="1"/>
  <c r="B80" i="9"/>
  <c r="G79" i="9"/>
  <c r="G92" i="9" s="1"/>
  <c r="F79" i="9"/>
  <c r="E79" i="9" s="1"/>
  <c r="B79" i="9"/>
  <c r="G74" i="9"/>
  <c r="F74" i="9"/>
  <c r="E74" i="9" s="1"/>
  <c r="B74" i="9"/>
  <c r="G73" i="9"/>
  <c r="F73" i="9"/>
  <c r="E73" i="9" s="1"/>
  <c r="B73" i="9"/>
  <c r="G72" i="9"/>
  <c r="F72" i="9"/>
  <c r="E72" i="9" s="1"/>
  <c r="B72" i="9"/>
  <c r="G71" i="9"/>
  <c r="F71" i="9"/>
  <c r="E71" i="9" s="1"/>
  <c r="B71" i="9"/>
  <c r="G70" i="9"/>
  <c r="F70" i="9"/>
  <c r="E70" i="9" s="1"/>
  <c r="B70" i="9"/>
  <c r="G69" i="9"/>
  <c r="F69" i="9"/>
  <c r="E69" i="9" s="1"/>
  <c r="B69" i="9"/>
  <c r="G68" i="9"/>
  <c r="F68" i="9"/>
  <c r="E68" i="9" s="1"/>
  <c r="B68" i="9"/>
  <c r="G67" i="9"/>
  <c r="F67" i="9"/>
  <c r="E67" i="9" s="1"/>
  <c r="B67" i="9"/>
  <c r="G66" i="9"/>
  <c r="F66" i="9"/>
  <c r="E66" i="9" s="1"/>
  <c r="B66" i="9"/>
  <c r="G65" i="9"/>
  <c r="F65" i="9"/>
  <c r="E65" i="9" s="1"/>
  <c r="B65" i="9"/>
  <c r="G64" i="9"/>
  <c r="F64" i="9"/>
  <c r="E64" i="9" s="1"/>
  <c r="B64" i="9"/>
  <c r="G63" i="9"/>
  <c r="G76" i="9" s="1"/>
  <c r="F63" i="9"/>
  <c r="F76" i="9" s="1"/>
  <c r="B63" i="9"/>
  <c r="G58" i="9"/>
  <c r="F58" i="9"/>
  <c r="E58" i="9" s="1"/>
  <c r="B58" i="9"/>
  <c r="G57" i="9"/>
  <c r="F57" i="9"/>
  <c r="E57" i="9" s="1"/>
  <c r="B57" i="9"/>
  <c r="G56" i="9"/>
  <c r="F56" i="9"/>
  <c r="E56" i="9" s="1"/>
  <c r="B56" i="9"/>
  <c r="G55" i="9"/>
  <c r="F55" i="9"/>
  <c r="E55" i="9" s="1"/>
  <c r="B55" i="9"/>
  <c r="G54" i="9"/>
  <c r="F54" i="9"/>
  <c r="E54" i="9" s="1"/>
  <c r="B54" i="9"/>
  <c r="G53" i="9"/>
  <c r="F53" i="9"/>
  <c r="E53" i="9" s="1"/>
  <c r="B53" i="9"/>
  <c r="G52" i="9"/>
  <c r="F52" i="9"/>
  <c r="E52" i="9" s="1"/>
  <c r="B52" i="9"/>
  <c r="G51" i="9"/>
  <c r="F51" i="9"/>
  <c r="E51" i="9" s="1"/>
  <c r="B51" i="9"/>
  <c r="G50" i="9"/>
  <c r="F50" i="9"/>
  <c r="E50" i="9" s="1"/>
  <c r="B50" i="9"/>
  <c r="G49" i="9"/>
  <c r="F49" i="9"/>
  <c r="E49" i="9" s="1"/>
  <c r="B49" i="9"/>
  <c r="G48" i="9"/>
  <c r="F48" i="9"/>
  <c r="E48" i="9" s="1"/>
  <c r="B48" i="9"/>
  <c r="G47" i="9"/>
  <c r="F47" i="9"/>
  <c r="E47" i="9" s="1"/>
  <c r="B47" i="9"/>
  <c r="G42" i="9"/>
  <c r="F42" i="9"/>
  <c r="E42" i="9"/>
  <c r="B42" i="9"/>
  <c r="G41" i="9"/>
  <c r="F41" i="9"/>
  <c r="E41" i="9"/>
  <c r="B41" i="9"/>
  <c r="G40" i="9"/>
  <c r="F40" i="9"/>
  <c r="E40" i="9"/>
  <c r="B40" i="9"/>
  <c r="G39" i="9"/>
  <c r="F39" i="9"/>
  <c r="E39" i="9"/>
  <c r="B39" i="9"/>
  <c r="G38" i="9"/>
  <c r="F38" i="9"/>
  <c r="E38" i="9"/>
  <c r="B38" i="9"/>
  <c r="G37" i="9"/>
  <c r="F37" i="9"/>
  <c r="E37" i="9"/>
  <c r="B37" i="9"/>
  <c r="G36" i="9"/>
  <c r="F36" i="9"/>
  <c r="E36" i="9"/>
  <c r="B36" i="9"/>
  <c r="G35" i="9"/>
  <c r="F35" i="9"/>
  <c r="E35" i="9"/>
  <c r="B35" i="9"/>
  <c r="G34" i="9"/>
  <c r="F34" i="9"/>
  <c r="E34" i="9"/>
  <c r="B34" i="9"/>
  <c r="G33" i="9"/>
  <c r="F33" i="9"/>
  <c r="E33" i="9"/>
  <c r="B33" i="9"/>
  <c r="G32" i="9"/>
  <c r="F32" i="9"/>
  <c r="E32" i="9"/>
  <c r="B32" i="9"/>
  <c r="G31" i="9"/>
  <c r="F31" i="9"/>
  <c r="E31" i="9"/>
  <c r="B31" i="9"/>
  <c r="AK174" i="9"/>
  <c r="AH174" i="9"/>
  <c r="AE174" i="9"/>
  <c r="AB174" i="9"/>
  <c r="Y174" i="9"/>
  <c r="V174" i="9"/>
  <c r="B185" i="9" s="1"/>
  <c r="J174" i="9"/>
  <c r="AK172" i="9"/>
  <c r="AH172" i="9"/>
  <c r="AE172" i="9"/>
  <c r="AB172" i="9"/>
  <c r="Y172" i="9"/>
  <c r="V172" i="9"/>
  <c r="S172" i="9"/>
  <c r="P172" i="9"/>
  <c r="M172" i="9"/>
  <c r="J172" i="9"/>
  <c r="G172" i="9"/>
  <c r="F172" i="9"/>
  <c r="D172" i="9"/>
  <c r="C172" i="9"/>
  <c r="AK156" i="9"/>
  <c r="AH156" i="9"/>
  <c r="AE156" i="9"/>
  <c r="AB156" i="9"/>
  <c r="Y156" i="9"/>
  <c r="V156" i="9"/>
  <c r="S156" i="9"/>
  <c r="P156" i="9"/>
  <c r="M156" i="9"/>
  <c r="J156" i="9"/>
  <c r="D156" i="9"/>
  <c r="C156" i="9"/>
  <c r="AK140" i="9"/>
  <c r="AK124" i="9"/>
  <c r="AK108" i="9"/>
  <c r="AK92" i="9"/>
  <c r="AK76" i="9"/>
  <c r="AK60" i="9"/>
  <c r="AK44" i="9"/>
  <c r="AK28" i="9"/>
  <c r="AH140" i="9"/>
  <c r="AE140" i="9"/>
  <c r="AB140" i="9"/>
  <c r="Y140" i="9"/>
  <c r="V140" i="9"/>
  <c r="S140" i="9"/>
  <c r="P140" i="9"/>
  <c r="M140" i="9"/>
  <c r="J140" i="9"/>
  <c r="G140" i="9"/>
  <c r="F140" i="9"/>
  <c r="D140" i="9"/>
  <c r="C140" i="9"/>
  <c r="AH124" i="9"/>
  <c r="AE124" i="9"/>
  <c r="AB124" i="9"/>
  <c r="Y124" i="9"/>
  <c r="V124" i="9"/>
  <c r="S124" i="9"/>
  <c r="P124" i="9"/>
  <c r="M124" i="9"/>
  <c r="J124" i="9"/>
  <c r="F124" i="9"/>
  <c r="D124" i="9"/>
  <c r="C124" i="9"/>
  <c r="AH108" i="9"/>
  <c r="AE108" i="9"/>
  <c r="AB108" i="9"/>
  <c r="Y108" i="9"/>
  <c r="V108" i="9"/>
  <c r="S108" i="9"/>
  <c r="P108" i="9"/>
  <c r="M108" i="9"/>
  <c r="J108" i="9"/>
  <c r="G108" i="9"/>
  <c r="F108" i="9"/>
  <c r="D108" i="9"/>
  <c r="C108" i="9"/>
  <c r="B181" i="9"/>
  <c r="AH92" i="9"/>
  <c r="AE92" i="9"/>
  <c r="AB92" i="9"/>
  <c r="Y92" i="9"/>
  <c r="V92" i="9"/>
  <c r="S92" i="9"/>
  <c r="P92" i="9"/>
  <c r="M92" i="9"/>
  <c r="J92" i="9"/>
  <c r="F92" i="9"/>
  <c r="D92" i="9"/>
  <c r="C92" i="9"/>
  <c r="AH76" i="9"/>
  <c r="AE76" i="9"/>
  <c r="AB76" i="9"/>
  <c r="Y76" i="9"/>
  <c r="V76" i="9"/>
  <c r="S76" i="9"/>
  <c r="P76" i="9"/>
  <c r="M76" i="9"/>
  <c r="J76" i="9"/>
  <c r="D76" i="9"/>
  <c r="C76" i="9"/>
  <c r="AH60" i="9"/>
  <c r="AE60" i="9"/>
  <c r="AB60" i="9"/>
  <c r="Y60" i="9"/>
  <c r="V60" i="9"/>
  <c r="S60" i="9"/>
  <c r="P60" i="9"/>
  <c r="M60" i="9"/>
  <c r="J60" i="9"/>
  <c r="G60" i="9"/>
  <c r="F60" i="9"/>
  <c r="D60" i="9"/>
  <c r="C60" i="9"/>
  <c r="AH44" i="9"/>
  <c r="AE44" i="9"/>
  <c r="AB44" i="9"/>
  <c r="Y44" i="9"/>
  <c r="V44" i="9"/>
  <c r="S44" i="9"/>
  <c r="P44" i="9"/>
  <c r="M44" i="9"/>
  <c r="J44" i="9"/>
  <c r="G44" i="9"/>
  <c r="F44" i="9"/>
  <c r="D44" i="9"/>
  <c r="C44" i="9"/>
  <c r="AH28" i="9"/>
  <c r="AE28" i="9"/>
  <c r="AB28" i="9"/>
  <c r="Y28" i="9"/>
  <c r="V28" i="9"/>
  <c r="S28" i="9"/>
  <c r="S174" i="9" s="1"/>
  <c r="B184" i="9" s="1"/>
  <c r="P28" i="9"/>
  <c r="P174" i="9" s="1"/>
  <c r="B183" i="9" s="1"/>
  <c r="M28" i="9"/>
  <c r="M174" i="9" s="1"/>
  <c r="B182" i="9" s="1"/>
  <c r="J28" i="9"/>
  <c r="E25" i="9"/>
  <c r="E21" i="9"/>
  <c r="E17" i="9"/>
  <c r="G26" i="9"/>
  <c r="F26" i="9"/>
  <c r="G25" i="9"/>
  <c r="F25" i="9"/>
  <c r="G24" i="9"/>
  <c r="F24" i="9"/>
  <c r="E24" i="9" s="1"/>
  <c r="G23" i="9"/>
  <c r="F23" i="9"/>
  <c r="E23" i="9" s="1"/>
  <c r="G22" i="9"/>
  <c r="F22" i="9"/>
  <c r="E22" i="9" s="1"/>
  <c r="G21" i="9"/>
  <c r="F21" i="9"/>
  <c r="G20" i="9"/>
  <c r="F20" i="9"/>
  <c r="E20" i="9" s="1"/>
  <c r="G19" i="9"/>
  <c r="F19" i="9"/>
  <c r="E19" i="9" s="1"/>
  <c r="G18" i="9"/>
  <c r="F18" i="9"/>
  <c r="E18" i="9" s="1"/>
  <c r="G17" i="9"/>
  <c r="F17" i="9"/>
  <c r="G16" i="9"/>
  <c r="F16" i="9"/>
  <c r="E16" i="9" s="1"/>
  <c r="G15" i="9"/>
  <c r="F15" i="9"/>
  <c r="E15" i="9" s="1"/>
  <c r="D28" i="9"/>
  <c r="C28" i="9"/>
  <c r="B26" i="9"/>
  <c r="B25" i="9"/>
  <c r="B24" i="9"/>
  <c r="B23" i="9"/>
  <c r="B22" i="9"/>
  <c r="B21" i="9"/>
  <c r="B20" i="9"/>
  <c r="B19" i="9"/>
  <c r="B18" i="9"/>
  <c r="B17" i="9"/>
  <c r="B16" i="9"/>
  <c r="B15" i="9"/>
  <c r="G28" i="9" l="1"/>
  <c r="F28" i="9"/>
  <c r="F174" i="9" s="1"/>
  <c r="F156" i="9"/>
  <c r="C174" i="9"/>
  <c r="D174" i="9"/>
  <c r="E63" i="9"/>
  <c r="G174" i="9"/>
  <c r="B186" i="9"/>
  <c r="E26" i="9"/>
  <c r="AJ172" i="9" l="1"/>
  <c r="AG172" i="9"/>
  <c r="AD172" i="9"/>
  <c r="AA172" i="9"/>
  <c r="X172" i="9"/>
  <c r="U172" i="9"/>
  <c r="R172" i="9"/>
  <c r="O172" i="9"/>
  <c r="L172" i="9"/>
  <c r="I172" i="9"/>
  <c r="B172" i="9"/>
  <c r="AJ156" i="9"/>
  <c r="AG156" i="9"/>
  <c r="AD156" i="9"/>
  <c r="AA156" i="9"/>
  <c r="X156" i="9"/>
  <c r="U156" i="9"/>
  <c r="R156" i="9"/>
  <c r="O156" i="9"/>
  <c r="L156" i="9"/>
  <c r="I156" i="9"/>
  <c r="B156" i="9"/>
  <c r="AJ140" i="9"/>
  <c r="AG140" i="9"/>
  <c r="AD140" i="9"/>
  <c r="AA140" i="9"/>
  <c r="X140" i="9"/>
  <c r="U140" i="9"/>
  <c r="R140" i="9"/>
  <c r="O140" i="9"/>
  <c r="L140" i="9"/>
  <c r="I140" i="9"/>
  <c r="B140" i="9"/>
  <c r="AJ124" i="9"/>
  <c r="AG124" i="9"/>
  <c r="AD124" i="9"/>
  <c r="AA124" i="9"/>
  <c r="X124" i="9"/>
  <c r="U124" i="9"/>
  <c r="R124" i="9"/>
  <c r="O124" i="9"/>
  <c r="L124" i="9"/>
  <c r="I124" i="9"/>
  <c r="B124" i="9"/>
  <c r="E124" i="9"/>
  <c r="AJ108" i="9"/>
  <c r="AG108" i="9"/>
  <c r="AD108" i="9"/>
  <c r="AA108" i="9"/>
  <c r="X108" i="9"/>
  <c r="U108" i="9"/>
  <c r="R108" i="9"/>
  <c r="O108" i="9"/>
  <c r="L108" i="9"/>
  <c r="I108" i="9"/>
  <c r="B108" i="9"/>
  <c r="AJ92" i="9"/>
  <c r="AG92" i="9"/>
  <c r="AD92" i="9"/>
  <c r="AA92" i="9"/>
  <c r="X92" i="9"/>
  <c r="U92" i="9"/>
  <c r="R92" i="9"/>
  <c r="O92" i="9"/>
  <c r="L92" i="9"/>
  <c r="I92" i="9"/>
  <c r="B92" i="9"/>
  <c r="AJ76" i="9"/>
  <c r="AG76" i="9"/>
  <c r="AD76" i="9"/>
  <c r="AA76" i="9"/>
  <c r="X76" i="9"/>
  <c r="U76" i="9"/>
  <c r="R76" i="9"/>
  <c r="O76" i="9"/>
  <c r="L76" i="9"/>
  <c r="I76" i="9"/>
  <c r="B76" i="9"/>
  <c r="AJ60" i="9"/>
  <c r="AG60" i="9"/>
  <c r="AD60" i="9"/>
  <c r="AA60" i="9"/>
  <c r="X60" i="9"/>
  <c r="U60" i="9"/>
  <c r="R60" i="9"/>
  <c r="O60" i="9"/>
  <c r="L60" i="9"/>
  <c r="I60" i="9"/>
  <c r="B60" i="9"/>
  <c r="E60" i="9"/>
  <c r="AJ44" i="9"/>
  <c r="AG44" i="9"/>
  <c r="AD44" i="9"/>
  <c r="AA44" i="9"/>
  <c r="X44" i="9"/>
  <c r="U44" i="9"/>
  <c r="R44" i="9"/>
  <c r="O44" i="9"/>
  <c r="L44" i="9"/>
  <c r="I44" i="9"/>
  <c r="B44" i="9"/>
  <c r="AJ28" i="9"/>
  <c r="AG28" i="9"/>
  <c r="AD28" i="9"/>
  <c r="AA28" i="9"/>
  <c r="X28" i="9"/>
  <c r="U28" i="9"/>
  <c r="R28" i="9"/>
  <c r="O28" i="9"/>
  <c r="L28" i="9"/>
  <c r="I28" i="9"/>
  <c r="B28" i="9"/>
  <c r="E44" i="9" l="1"/>
  <c r="E108" i="9"/>
  <c r="E172" i="9"/>
  <c r="E28" i="9"/>
  <c r="E92" i="9"/>
  <c r="E156" i="9"/>
  <c r="E76" i="9"/>
  <c r="E140" i="9"/>
  <c r="E174" i="9" s="1"/>
  <c r="AA174" i="9"/>
  <c r="B174" i="9"/>
  <c r="R174" i="9"/>
  <c r="AD174" i="9"/>
  <c r="I174" i="9"/>
  <c r="U174" i="9"/>
  <c r="AG174" i="9"/>
  <c r="O174" i="9"/>
  <c r="L174" i="9"/>
  <c r="X174" i="9"/>
  <c r="AJ174" i="9"/>
  <c r="B187" i="9" l="1"/>
  <c r="G73" i="12"/>
  <c r="C75" i="12"/>
  <c r="G75" i="12" s="1"/>
  <c r="I75" i="12"/>
  <c r="M75" i="12" s="1"/>
  <c r="M73" i="12"/>
</calcChain>
</file>

<file path=xl/sharedStrings.xml><?xml version="1.0" encoding="utf-8"?>
<sst xmlns="http://schemas.openxmlformats.org/spreadsheetml/2006/main" count="1873" uniqueCount="833">
  <si>
    <t>Instructions</t>
  </si>
  <si>
    <t>SUBSEQUENT</t>
  </si>
  <si>
    <r>
      <t>FY 202</t>
    </r>
    <r>
      <rPr>
        <b/>
        <sz val="10"/>
        <color rgb="FFFF0000"/>
        <rFont val="Calibri"/>
        <family val="2"/>
        <scheme val="minor"/>
      </rPr>
      <t>X</t>
    </r>
  </si>
  <si>
    <t>TOTAL</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</si>
  <si>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</si>
  <si>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</si>
  <si>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</si>
  <si>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</si>
  <si>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</si>
  <si>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</si>
  <si>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</si>
  <si>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</si>
  <si>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</si>
  <si>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</si>
  <si>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</si>
  <si>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</si>
  <si>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GRAND TOTAL</t>
  </si>
  <si>
    <t xml:space="preserve">FISCAL YEAR </t>
  </si>
  <si>
    <t>ENDING JUNE 30</t>
  </si>
  <si>
    <t>2020</t>
  </si>
  <si>
    <t>2021</t>
  </si>
  <si>
    <t>2022</t>
  </si>
  <si>
    <t>2023</t>
  </si>
  <si>
    <t>2024</t>
  </si>
  <si>
    <t>2025-2029</t>
  </si>
  <si>
    <t>Debit</t>
  </si>
  <si>
    <t>Credit</t>
  </si>
  <si>
    <t>Debt Service - Interest Expense</t>
  </si>
  <si>
    <t xml:space="preserve">a. </t>
  </si>
  <si>
    <t xml:space="preserve">b. </t>
  </si>
  <si>
    <t>c.</t>
  </si>
  <si>
    <t xml:space="preserve">d. </t>
  </si>
  <si>
    <t>exercise that option.</t>
  </si>
  <si>
    <t>that option.</t>
  </si>
  <si>
    <t xml:space="preserve">c. </t>
  </si>
  <si>
    <t>Step 1</t>
  </si>
  <si>
    <t>Step 2</t>
  </si>
  <si>
    <t>Assess the options</t>
  </si>
  <si>
    <t>Noncancelable Period</t>
  </si>
  <si>
    <t>Plus (+)</t>
  </si>
  <si>
    <r>
      <t xml:space="preserve">Period Covered by </t>
    </r>
    <r>
      <rPr>
        <b/>
        <i/>
        <u/>
        <sz val="11"/>
        <color theme="1"/>
        <rFont val="Calibri"/>
        <family val="2"/>
        <scheme val="minor"/>
      </rPr>
      <t>Option to Extend</t>
    </r>
    <r>
      <rPr>
        <b/>
        <u/>
        <sz val="11"/>
        <color theme="1"/>
        <rFont val="Calibri"/>
        <family val="2"/>
        <scheme val="minor"/>
      </rPr>
      <t xml:space="preserve"> when it's Reasonably Certain to be exercised</t>
    </r>
  </si>
  <si>
    <t>Payment Term (Monthly, Semi-Annual, Annual)</t>
  </si>
  <si>
    <t>Payment Amount</t>
  </si>
  <si>
    <t>Total Yearly Payment Amount</t>
  </si>
  <si>
    <t>terminate or both parties have to agree to extend</t>
  </si>
  <si>
    <t>(1)</t>
  </si>
  <si>
    <t>provisions of the contract.</t>
  </si>
  <si>
    <t>b) No required disclosures</t>
  </si>
  <si>
    <t>(2)</t>
  </si>
  <si>
    <t>including any options to extend, of 12 months or less</t>
  </si>
  <si>
    <t>Step 3.</t>
  </si>
  <si>
    <t>Calculate the noncancelable period.</t>
  </si>
  <si>
    <t xml:space="preserve">a) </t>
  </si>
  <si>
    <t xml:space="preserve">(a) </t>
  </si>
  <si>
    <t>Fixed payments</t>
  </si>
  <si>
    <t xml:space="preserve">Variable payments that are fixed in substance </t>
  </si>
  <si>
    <t xml:space="preserve">e. </t>
  </si>
  <si>
    <t xml:space="preserve">f. </t>
  </si>
  <si>
    <t xml:space="preserve">Variable payments that depend on an index or a rate (such as the Consumer Price Index </t>
  </si>
  <si>
    <t>or a market interest rate), initially measured using the index or rate as of the commence-</t>
  </si>
  <si>
    <t>Is it reasonably certain the termination option will be exercised by the entity?</t>
  </si>
  <si>
    <t xml:space="preserve">b) </t>
  </si>
  <si>
    <t>Is it reasonably certain the option to extend will be exercised by the entity?</t>
  </si>
  <si>
    <t>payments, other know amounts)</t>
  </si>
  <si>
    <t>Payment Type</t>
  </si>
  <si>
    <t>Less (-)</t>
  </si>
  <si>
    <t>Other Payments that are Reasonably Certain of Being Required Based on An Assessment of All Relevant Factors</t>
  </si>
  <si>
    <t>Equals (=)</t>
  </si>
  <si>
    <t>Variable Payments that are Fixed in Substance</t>
  </si>
  <si>
    <t xml:space="preserve">  - </t>
  </si>
  <si>
    <t>Step 4</t>
  </si>
  <si>
    <t>INSTRUCTIONS:</t>
  </si>
  <si>
    <t>TOTAL CURRENT</t>
  </si>
  <si>
    <t>TOTAL FUTURE</t>
  </si>
  <si>
    <t>PRINCIPAL &amp;</t>
  </si>
  <si>
    <t>FY 2023</t>
  </si>
  <si>
    <t>FY 2024</t>
  </si>
  <si>
    <t>FY 2025</t>
  </si>
  <si>
    <t>FY 2026</t>
  </si>
  <si>
    <t>FY 2027</t>
  </si>
  <si>
    <t>INTEREST</t>
  </si>
  <si>
    <t>PRINCIPAL</t>
  </si>
  <si>
    <t>Amount should agree with Total Future Principal Payments listed above.</t>
  </si>
  <si>
    <t xml:space="preserve">PAYMENTS DUE </t>
  </si>
  <si>
    <t>IN FISCAL YEAR</t>
  </si>
  <si>
    <t xml:space="preserve">DEBT </t>
  </si>
  <si>
    <t>SERVICE</t>
  </si>
  <si>
    <t>FY 2028</t>
  </si>
  <si>
    <t>FY 2029</t>
  </si>
  <si>
    <t>Amount obtained from principal payments in CY detailed in above schedule.</t>
  </si>
  <si>
    <t>By Individual</t>
  </si>
  <si>
    <t>TOTAL 1ST</t>
  </si>
  <si>
    <t>SUMMARY OF PRINCIPAL PAYMENTS DUE</t>
  </si>
  <si>
    <t xml:space="preserve">(b) </t>
  </si>
  <si>
    <t>any lease incentives received from the lessor at or before the commencement of the lease term</t>
  </si>
  <si>
    <t>c. Initial direct costs that are ancillary charges necessary to place the lease asset into service.</t>
  </si>
  <si>
    <r>
      <t xml:space="preserve">Period Covered by Options to </t>
    </r>
    <r>
      <rPr>
        <b/>
        <i/>
        <u/>
        <sz val="11"/>
        <color theme="1"/>
        <rFont val="Calibri"/>
        <family val="2"/>
        <scheme val="minor"/>
      </rPr>
      <t>Terminate</t>
    </r>
    <r>
      <rPr>
        <b/>
        <u/>
        <sz val="11"/>
        <color theme="1"/>
        <rFont val="Calibri"/>
        <family val="2"/>
        <scheme val="minor"/>
      </rPr>
      <t xml:space="preserve"> when it's NOT Certain to be Exercised</t>
    </r>
  </si>
  <si>
    <t>FY 2030</t>
  </si>
  <si>
    <t>FY 2031</t>
  </si>
  <si>
    <t>RESTATEMENT TO BEGINNING NET POSITION</t>
  </si>
  <si>
    <t>TOTAL PRINCIPAL</t>
  </si>
  <si>
    <t xml:space="preserve">AT INCEPTION OF </t>
  </si>
  <si>
    <t>A</t>
  </si>
  <si>
    <t>B</t>
  </si>
  <si>
    <t>A - B</t>
  </si>
  <si>
    <t xml:space="preserve">TOTAL PAYMENTS </t>
  </si>
  <si>
    <t>FY 2032</t>
  </si>
  <si>
    <t>Amount</t>
  </si>
  <si>
    <t>After the evaluation (review) of all agreements/contracts, each one of these classifications/categories are to be reported differently on the district's general ledger and prepared financial statements:</t>
  </si>
  <si>
    <t>Step 5</t>
  </si>
  <si>
    <t xml:space="preserve">TOTAL PRINCIPAL </t>
  </si>
  <si>
    <t>PRIOR YEAR</t>
  </si>
  <si>
    <t>D</t>
  </si>
  <si>
    <t>E</t>
  </si>
  <si>
    <t>D + E</t>
  </si>
  <si>
    <t>Balances</t>
  </si>
  <si>
    <t>Increases</t>
  </si>
  <si>
    <t>Decreases</t>
  </si>
  <si>
    <t>Column must agree to amounts in column Balances June 30, 20XX in PY report</t>
  </si>
  <si>
    <t>Current Year Additions - Look in objects 7XX for items that meet the capitalization threshold.</t>
  </si>
  <si>
    <t>Governmental Activities</t>
  </si>
  <si>
    <t>Capital Assets, Not Being Depreciated:</t>
  </si>
  <si>
    <t>Land</t>
  </si>
  <si>
    <t>$</t>
  </si>
  <si>
    <t>agrees to asset listing and Exhibit "D"</t>
  </si>
  <si>
    <t>Construction in Progress</t>
  </si>
  <si>
    <t>Total Capital Assets Not Being Depreciated</t>
  </si>
  <si>
    <t>Agrees to Exhibit "A"</t>
  </si>
  <si>
    <t>Capital Assets Being Depreciated</t>
  </si>
  <si>
    <t>Equipment</t>
  </si>
  <si>
    <t>Land Improvements</t>
  </si>
  <si>
    <t>Intangible Assets</t>
  </si>
  <si>
    <t>Less Accumulated Depreciation for:</t>
  </si>
  <si>
    <t>agrees to asset listing</t>
  </si>
  <si>
    <t>Agrees to depreciation expense and depreciation by function note</t>
  </si>
  <si>
    <t>Agrees to capital outlay on Exhibit "F"</t>
  </si>
  <si>
    <t>Agrees to Exhibit "D"</t>
  </si>
  <si>
    <t>Governmental Activity Capital Assets - Net</t>
  </si>
  <si>
    <t>Business-type Activities</t>
  </si>
  <si>
    <t>a</t>
  </si>
  <si>
    <t>{C}</t>
  </si>
  <si>
    <t>{D}</t>
  </si>
  <si>
    <t>{B}</t>
  </si>
  <si>
    <t>C/Y Additions</t>
  </si>
  <si>
    <t>Original</t>
  </si>
  <si>
    <t>Capitalized/</t>
  </si>
  <si>
    <t>Governmental</t>
  </si>
  <si>
    <t>Asset</t>
  </si>
  <si>
    <t>Expenditure/Expense</t>
  </si>
  <si>
    <t>Documentation</t>
  </si>
  <si>
    <t>Depreciated</t>
  </si>
  <si>
    <t>Activities</t>
  </si>
  <si>
    <t>Description</t>
  </si>
  <si>
    <t>Number</t>
  </si>
  <si>
    <t>Fund</t>
  </si>
  <si>
    <t>Function</t>
  </si>
  <si>
    <t>Examined</t>
  </si>
  <si>
    <t>in Fund #</t>
  </si>
  <si>
    <t>Total Land</t>
  </si>
  <si>
    <t>Fencing - Girls Softball</t>
  </si>
  <si>
    <t>100</t>
  </si>
  <si>
    <t>2600</t>
  </si>
  <si>
    <t xml:space="preserve">Sewer Trunk Line </t>
  </si>
  <si>
    <t>310</t>
  </si>
  <si>
    <t>4000</t>
  </si>
  <si>
    <t>Sewer Trunk Line</t>
  </si>
  <si>
    <t>28' x 72' Greenhouse</t>
  </si>
  <si>
    <t>1000</t>
  </si>
  <si>
    <t>Scorekeeper - Girls Softball</t>
  </si>
  <si>
    <t>Total Land Improvements</t>
  </si>
  <si>
    <t>Buildings</t>
  </si>
  <si>
    <t>Home Side Dugout / Locker room</t>
  </si>
  <si>
    <t>Visitor Side Dugout</t>
  </si>
  <si>
    <t>Concession Stands</t>
  </si>
  <si>
    <t>Tile Flooring</t>
  </si>
  <si>
    <t>Electrical Upgrade</t>
  </si>
  <si>
    <t>New Ceiling Tile</t>
  </si>
  <si>
    <t>Install Pipe &amp; Saddles</t>
  </si>
  <si>
    <t>Roof Repairs</t>
  </si>
  <si>
    <t>325</t>
  </si>
  <si>
    <t>Metal Stairs</t>
  </si>
  <si>
    <t>New Roof</t>
  </si>
  <si>
    <t>Total Buildings</t>
  </si>
  <si>
    <t>48 Passenger Bus</t>
  </si>
  <si>
    <t>2700</t>
  </si>
  <si>
    <t>72 Passenger Bus</t>
  </si>
  <si>
    <t>15 Ton A/C Rooftop Unit</t>
  </si>
  <si>
    <t>60' x 12' Awning</t>
  </si>
  <si>
    <t>Main Module Call Unit</t>
  </si>
  <si>
    <t>2800</t>
  </si>
  <si>
    <t>AFC Fuel Control</t>
  </si>
  <si>
    <t>2220</t>
  </si>
  <si>
    <t>Sonic Pro Fire Wall</t>
  </si>
  <si>
    <t>Tennant 26" Scrubber</t>
  </si>
  <si>
    <t>5400 Tennant 24" Disk Walk</t>
  </si>
  <si>
    <t>Upgrade Camera</t>
  </si>
  <si>
    <t>New Intercom System</t>
  </si>
  <si>
    <t>Camera System</t>
  </si>
  <si>
    <t>Closed Circuit Camera System</t>
  </si>
  <si>
    <t>New Outdoor Sign</t>
  </si>
  <si>
    <t>12.5 Ton A/C Rooftop Unit</t>
  </si>
  <si>
    <t>Lockers &amp; Base-Girls Softball</t>
  </si>
  <si>
    <t>Schoolmax Enterprise Upgrade</t>
  </si>
  <si>
    <t>Total Equipment</t>
  </si>
  <si>
    <t>Total Intangible Assets</t>
  </si>
  <si>
    <t>New Elementary</t>
  </si>
  <si>
    <t>New High</t>
  </si>
  <si>
    <t>High Ceil / Elect</t>
  </si>
  <si>
    <t>High Softball Complex</t>
  </si>
  <si>
    <t xml:space="preserve"> New Roof</t>
  </si>
  <si>
    <t>Total Construction In Progress</t>
  </si>
  <si>
    <t>{F}</t>
  </si>
  <si>
    <t>Total Land, Buildings, Equipment and Intangibles</t>
  </si>
  <si>
    <t>Variance is in amount per invoice and amount capitalized.  See footnote (1).</t>
  </si>
  <si>
    <t xml:space="preserve">Add the function codes above in the H column to the following.  Remember that the Construction in Progress detail above </t>
  </si>
  <si>
    <t>is only the additions.  The building additions above will be decreased by function by the amount of construction in progress</t>
  </si>
  <si>
    <t>deletions in the current year.</t>
  </si>
  <si>
    <t>Distribution of c/y additions</t>
  </si>
  <si>
    <t>Instruction</t>
  </si>
  <si>
    <t>Pupil Services</t>
  </si>
  <si>
    <t>Improvement of Instructional Services</t>
  </si>
  <si>
    <t>Educational Media Services</t>
  </si>
  <si>
    <t>General Administration</t>
  </si>
  <si>
    <t>School Administration</t>
  </si>
  <si>
    <t>Business Administration</t>
  </si>
  <si>
    <t>Maintenance and Operation of Plant</t>
  </si>
  <si>
    <t>Student Transportation Services</t>
  </si>
  <si>
    <t>Central Support Services</t>
  </si>
  <si>
    <t>Other Support Services</t>
  </si>
  <si>
    <t>Athletic Programs (Enterprise Operations)</t>
  </si>
  <si>
    <t>Community Services</t>
  </si>
  <si>
    <t>Food Services Operation</t>
  </si>
  <si>
    <t>Capital Outlay</t>
  </si>
  <si>
    <r>
      <t>{A}</t>
    </r>
    <r>
      <rPr>
        <sz val="10"/>
        <rFont val="Arial"/>
        <family val="2"/>
      </rPr>
      <t xml:space="preserve">--all expenditures/expenses may have </t>
    </r>
    <r>
      <rPr>
        <b/>
        <sz val="10"/>
        <rFont val="Arial"/>
        <family val="2"/>
      </rPr>
      <t xml:space="preserve">not </t>
    </r>
    <r>
      <rPr>
        <sz val="10"/>
        <rFont val="Arial"/>
        <family val="2"/>
      </rPr>
      <t>been incurred in the year under review.</t>
    </r>
  </si>
  <si>
    <r>
      <t>{B}</t>
    </r>
    <r>
      <rPr>
        <sz val="10"/>
        <rFont val="Arial"/>
        <family val="2"/>
      </rPr>
      <t xml:space="preserve">--per review of the School District's records. </t>
    </r>
  </si>
  <si>
    <r>
      <t>{D}</t>
    </r>
    <r>
      <rPr>
        <sz val="10"/>
        <rFont val="Arial"/>
        <family val="2"/>
      </rPr>
      <t xml:space="preserve"> For buildings and construction in progress, original documentation may cover more than one fiscal year</t>
    </r>
  </si>
  <si>
    <r>
      <t>{E}</t>
    </r>
    <r>
      <rPr>
        <sz val="10"/>
        <rFont val="Arial"/>
        <family val="2"/>
      </rPr>
      <t xml:space="preserve">  this amount will not include any expenditures that the School District did not include in CIP</t>
    </r>
  </si>
  <si>
    <r>
      <t>{F}</t>
    </r>
    <r>
      <rPr>
        <sz val="7.5"/>
        <rFont val="Arial"/>
        <family val="2"/>
      </rPr>
      <t xml:space="preserve">  </t>
    </r>
    <r>
      <rPr>
        <sz val="10"/>
        <rFont val="Arial"/>
        <family val="2"/>
      </rPr>
      <t>this amount is the current year expenditures on projects in construction; (the decreases in CIP are included in the additions to buildings)</t>
    </r>
  </si>
  <si>
    <t>Instructions:</t>
  </si>
  <si>
    <t>LONG-TERM DEBT</t>
  </si>
  <si>
    <t>ACCUMULATED</t>
  </si>
  <si>
    <t>NET RESTRICTED</t>
  </si>
  <si>
    <t>ORIGINAL VALUE</t>
  </si>
  <si>
    <t>ASSET year-end</t>
  </si>
  <si>
    <t>Column includes adjusted balances as the result of the GASB 87 implementation.</t>
  </si>
  <si>
    <t>Adjustments</t>
  </si>
  <si>
    <t>Right-To-Use Land</t>
  </si>
  <si>
    <t>Right-To-Use Intangible Assets</t>
  </si>
  <si>
    <t>Business Type Activities Capital Assets - Net</t>
  </si>
  <si>
    <t>Step 6</t>
  </si>
  <si>
    <t>Lease Liability - Long Term</t>
  </si>
  <si>
    <t>Capital Assets Being Depreciated/Amortized</t>
  </si>
  <si>
    <t>Less Accumulated Amortization for:</t>
  </si>
  <si>
    <t>Total Capital Assets, Being Depreciated/Amortized, Net</t>
  </si>
  <si>
    <t>3 years</t>
  </si>
  <si>
    <t>N/A</t>
  </si>
  <si>
    <t>Terminate</t>
  </si>
  <si>
    <t>Extend</t>
  </si>
  <si>
    <t>Year 1</t>
  </si>
  <si>
    <t>Year 2</t>
  </si>
  <si>
    <t>Year 3</t>
  </si>
  <si>
    <t>Year 4</t>
  </si>
  <si>
    <t>Not Reasonably Certain</t>
  </si>
  <si>
    <t>NO</t>
  </si>
  <si>
    <t>NONE</t>
  </si>
  <si>
    <t>excel formula</t>
  </si>
  <si>
    <t>financial</t>
  </si>
  <si>
    <t>pv</t>
  </si>
  <si>
    <t>None</t>
  </si>
  <si>
    <r>
      <t>FY 202</t>
    </r>
    <r>
      <rPr>
        <b/>
        <sz val="10"/>
        <color rgb="FFFF0000"/>
        <rFont val="Calibri"/>
        <family val="2"/>
        <scheme val="minor"/>
      </rPr>
      <t>3</t>
    </r>
  </si>
  <si>
    <r>
      <t>FY 202</t>
    </r>
    <r>
      <rPr>
        <b/>
        <sz val="10"/>
        <color rgb="FFFF0000"/>
        <rFont val="Calibri"/>
        <family val="2"/>
        <scheme val="minor"/>
      </rPr>
      <t>4</t>
    </r>
  </si>
  <si>
    <r>
      <t>FY 202</t>
    </r>
    <r>
      <rPr>
        <b/>
        <sz val="10"/>
        <color rgb="FFFF0000"/>
        <rFont val="Calibri"/>
        <family val="2"/>
        <scheme val="minor"/>
      </rPr>
      <t>5</t>
    </r>
  </si>
  <si>
    <r>
      <t>FY 202</t>
    </r>
    <r>
      <rPr>
        <b/>
        <sz val="10"/>
        <color rgb="FFFF0000"/>
        <rFont val="Calibri"/>
        <family val="2"/>
        <scheme val="minor"/>
      </rPr>
      <t>6</t>
    </r>
  </si>
  <si>
    <r>
      <t>FY 202</t>
    </r>
    <r>
      <rPr>
        <b/>
        <sz val="10"/>
        <color rgb="FFFF0000"/>
        <rFont val="Calibri"/>
        <family val="2"/>
        <scheme val="minor"/>
      </rPr>
      <t>7</t>
    </r>
  </si>
  <si>
    <t>Example 1</t>
  </si>
  <si>
    <t>Example 2</t>
  </si>
  <si>
    <t>Year 5</t>
  </si>
  <si>
    <t>4% rate (annual)</t>
  </si>
  <si>
    <t>No termination option</t>
  </si>
  <si>
    <t>Example 3</t>
  </si>
  <si>
    <t>Yearly, Due at the 1st of each year</t>
  </si>
  <si>
    <t xml:space="preserve"> Due at the 1st of each year</t>
  </si>
  <si>
    <t>Governmental Fund:  Initial Journal Entry</t>
  </si>
  <si>
    <t>0453</t>
  </si>
  <si>
    <t>0533</t>
  </si>
  <si>
    <t>Enterprise Funds: Initial Journal Entry</t>
  </si>
  <si>
    <t>Governmental Fund - Annualized Year 1 Journal Entry</t>
  </si>
  <si>
    <t>5100-830</t>
  </si>
  <si>
    <t>5100-831</t>
  </si>
  <si>
    <t>Debt Service - Redemption of Principal</t>
  </si>
  <si>
    <t>Entity-wide: Annualized Year 1 Journal Entries</t>
  </si>
  <si>
    <t>Lease Liability - Current</t>
  </si>
  <si>
    <t xml:space="preserve">        Debt Service - Redemption of Principal</t>
  </si>
  <si>
    <t>0101</t>
  </si>
  <si>
    <t xml:space="preserve">        Cash</t>
  </si>
  <si>
    <t>To record 6 monthly lease payments for first year</t>
  </si>
  <si>
    <t>To record annual amortization expense</t>
  </si>
  <si>
    <t>To reclassify lease liability balance between current and long term</t>
  </si>
  <si>
    <t>Entity-wide (General Long-Term Debt): Initial Journal Entry</t>
  </si>
  <si>
    <t>900-0304</t>
  </si>
  <si>
    <t>900-0533</t>
  </si>
  <si>
    <t>Amounts to be Provided (for use in the Entity-wide Funds - Long Term Debt)</t>
  </si>
  <si>
    <t>Entity-wide (Capital Assets - Governmental Funds): Initial Journal Entry</t>
  </si>
  <si>
    <t>To record intangible right-to-use asset from new bus lease in Fund 801</t>
  </si>
  <si>
    <t>801-0711</t>
  </si>
  <si>
    <t xml:space="preserve">        Invested in Capital Assets, Net of Related Debt</t>
  </si>
  <si>
    <t xml:space="preserve">        Amounts to be Provided (for use in the Entity-wide Funds - Long Term Debt)</t>
  </si>
  <si>
    <t>Entity-wide (General Long-Term Debt): Annual Year 1 Journal Entries</t>
  </si>
  <si>
    <t>Entity-wide (Capital Assets - Governmental Funds): Annualized Year 1 Journal Entry</t>
  </si>
  <si>
    <t>BALANCE SHEET CODE ADDITIONS</t>
  </si>
  <si>
    <t xml:space="preserve">  BALSHT #</t>
  </si>
  <si>
    <t>Balance Sheet Code Name</t>
  </si>
  <si>
    <t>Balance Sheet Code Description</t>
  </si>
  <si>
    <t xml:space="preserve">  0286</t>
  </si>
  <si>
    <t xml:space="preserve">  0453</t>
  </si>
  <si>
    <r>
      <t xml:space="preserve">  </t>
    </r>
    <r>
      <rPr>
        <sz val="11"/>
        <rFont val="Calibri"/>
        <family val="2"/>
        <scheme val="minor"/>
      </rPr>
      <t>0533</t>
    </r>
  </si>
  <si>
    <t>BALANCE SHEET CODE REVISIONS</t>
  </si>
  <si>
    <t>State Balance Sheet Code Name</t>
  </si>
  <si>
    <t>State Balance Sheet Code Description</t>
  </si>
  <si>
    <t>REVENUES AND OTHER FINANCING SOURCES - SOURCE CODE ADDITIONS</t>
  </si>
  <si>
    <t xml:space="preserve">  SRCE #</t>
  </si>
  <si>
    <t>Revenue Source Code Name</t>
  </si>
  <si>
    <t>Revenue Source Code Description</t>
  </si>
  <si>
    <t xml:space="preserve">  5503</t>
  </si>
  <si>
    <t>Other Financing Sources – Lease Liability</t>
  </si>
  <si>
    <t>REVENUES AND OTHER FINANCING SOURCES - SOURCE CODE REVISIONS</t>
  </si>
  <si>
    <t>OBJECT CODE ADDITIONS</t>
  </si>
  <si>
    <t xml:space="preserve">  OBJ #</t>
  </si>
  <si>
    <t>State Object Code Name</t>
  </si>
  <si>
    <t>State Object Code Description</t>
  </si>
  <si>
    <t xml:space="preserve">  778</t>
  </si>
  <si>
    <t xml:space="preserve">  755</t>
  </si>
  <si>
    <t>Leased Information Technology Asset Expense - Present Value</t>
  </si>
  <si>
    <t xml:space="preserve">To record amorization expense for the right-to-use asset for the first year </t>
  </si>
  <si>
    <t>Preparing for GASB 96 - SBITA Standard</t>
  </si>
  <si>
    <t>Use the SBITA definition in GASB 96 to determine which contracts are:</t>
  </si>
  <si>
    <t>SBITA Arrangements</t>
  </si>
  <si>
    <r>
      <t xml:space="preserve">Government:  treat as a </t>
    </r>
    <r>
      <rPr>
        <u/>
        <sz val="12"/>
        <rFont val="Calibri"/>
        <family val="2"/>
        <scheme val="minor"/>
      </rPr>
      <t>Short-Term SBITA Agreement</t>
    </r>
    <r>
      <rPr>
        <sz val="12"/>
        <rFont val="Calibri"/>
        <family val="2"/>
        <scheme val="minor"/>
      </rPr>
      <t xml:space="preserve"> (similar to a rental agreement)</t>
    </r>
  </si>
  <si>
    <t>"ALL SBITAs" SCHEDULE</t>
  </si>
  <si>
    <t>Non-exchange transactions are automatically excluded.  Without the exchange, there is nothing to value the SBITA (software) components (Subscription Asset and Subscription Liability).</t>
  </si>
  <si>
    <r>
      <t xml:space="preserve">CALCULATING THE </t>
    </r>
    <r>
      <rPr>
        <u/>
        <sz val="11"/>
        <color rgb="FF0000CC"/>
        <rFont val="Calibri"/>
        <family val="2"/>
        <scheme val="minor"/>
      </rPr>
      <t>SUBSCRIPTION</t>
    </r>
    <r>
      <rPr>
        <u/>
        <sz val="11"/>
        <color theme="1"/>
        <rFont val="Calibri"/>
        <family val="2"/>
        <scheme val="minor"/>
      </rPr>
      <t xml:space="preserve"> TERM</t>
    </r>
  </si>
  <si>
    <t>Government: treat as a SBITA (similar to the treatment of leases under GASB 87 - Leases, as amended).</t>
  </si>
  <si>
    <t>GASB 96 identifies two possible finance arrangements:</t>
  </si>
  <si>
    <t xml:space="preserve">1.  Short-Term SBITAs     2. SBITAs     </t>
  </si>
  <si>
    <t>SBITAs, the maximum possible term is the non-cancellable period including notice period (to cancel).</t>
  </si>
  <si>
    <t>Exception for governments/subscribers:</t>
  </si>
  <si>
    <t xml:space="preserve">As part of evaluating all SBITA agreements/contracts, entities will need to calculate/determine the subscription term </t>
  </si>
  <si>
    <t xml:space="preserve">of each contract.  Subscription Term plays an important role in determine if SBITAs are short-term in nature, therefore </t>
  </si>
  <si>
    <t>Evaluate all SBITA agreements/contracts entered into by the district and the schools (applies to RESAs and State Charter Schools)</t>
  </si>
  <si>
    <t xml:space="preserve">A contract that conveys control of the right to use another party's (SBITA vendor's) information technology (IT) software, </t>
  </si>
  <si>
    <t xml:space="preserve">alone or in combination alone or in combination with tangible capital assets (the underlying IT assets) as specified in </t>
  </si>
  <si>
    <t xml:space="preserve"> the contract for a period of time in an exchange or exchange-like transaction.</t>
  </si>
  <si>
    <r>
      <t xml:space="preserve">Along with a subscription liability, the LEA must determine if a </t>
    </r>
    <r>
      <rPr>
        <u/>
        <sz val="12"/>
        <rFont val="Calibri"/>
        <family val="2"/>
        <scheme val="minor"/>
      </rPr>
      <t>Right-To-Use Subscription Asset</t>
    </r>
    <r>
      <rPr>
        <sz val="12"/>
        <rFont val="Calibri"/>
        <family val="2"/>
        <scheme val="minor"/>
      </rPr>
      <t xml:space="preserve"> should be capitalized </t>
    </r>
  </si>
  <si>
    <t>and amortized over the life of the SBITA.</t>
  </si>
  <si>
    <r>
      <t xml:space="preserve">a) </t>
    </r>
    <r>
      <rPr>
        <b/>
        <i/>
        <sz val="12"/>
        <color rgb="FF003399"/>
        <rFont val="Calibri"/>
        <family val="2"/>
        <scheme val="minor"/>
      </rPr>
      <t>Short-term SBITAs</t>
    </r>
  </si>
  <si>
    <t>classified as a Short-Term SBITA Agreement (similar to a rental agreement under GASB 87) versus a SBITA.</t>
  </si>
  <si>
    <r>
      <t xml:space="preserve">Please refer to the </t>
    </r>
    <r>
      <rPr>
        <b/>
        <sz val="12"/>
        <color rgb="FF003399"/>
        <rFont val="Calibri"/>
        <family val="2"/>
        <scheme val="minor"/>
      </rPr>
      <t>"Subscription Term Definition"</t>
    </r>
    <r>
      <rPr>
        <b/>
        <sz val="12"/>
        <color rgb="FF0000CC"/>
        <rFont val="Calibri"/>
        <family val="2"/>
        <scheme val="minor"/>
      </rPr>
      <t xml:space="preserve"> </t>
    </r>
    <r>
      <rPr>
        <sz val="12"/>
        <rFont val="Calibri"/>
        <family val="2"/>
        <scheme val="minor"/>
      </rPr>
      <t>and the</t>
    </r>
    <r>
      <rPr>
        <b/>
        <sz val="12"/>
        <color rgb="FF0000CC"/>
        <rFont val="Calibri"/>
        <family val="2"/>
        <scheme val="minor"/>
      </rPr>
      <t xml:space="preserve"> </t>
    </r>
    <r>
      <rPr>
        <b/>
        <sz val="12"/>
        <color rgb="FF003399"/>
        <rFont val="Calibri"/>
        <family val="2"/>
        <scheme val="minor"/>
      </rPr>
      <t>"Calculating the Subscript Term"</t>
    </r>
    <r>
      <rPr>
        <sz val="12"/>
        <rFont val="Calibri"/>
        <family val="2"/>
        <scheme val="minor"/>
      </rPr>
      <t xml:space="preserve"> tabs.</t>
    </r>
  </si>
  <si>
    <r>
      <t xml:space="preserve">Short-Term SBITAs - is one that, at the beginning of the SBITA agreement has a </t>
    </r>
    <r>
      <rPr>
        <b/>
        <sz val="12"/>
        <color rgb="FF003399"/>
        <rFont val="Calibri"/>
        <family val="2"/>
        <scheme val="minor"/>
      </rPr>
      <t>"maximum possible term"</t>
    </r>
    <r>
      <rPr>
        <sz val="12"/>
        <rFont val="Calibri"/>
        <family val="2"/>
        <scheme val="minor"/>
      </rPr>
      <t xml:space="preserve"> under the contract,</t>
    </r>
  </si>
  <si>
    <t xml:space="preserve">For all SBITAs, calculate the initial measurement of the Subscription Liability and the corresponding Right-To-Use </t>
  </si>
  <si>
    <t>Subscription Asset (intangible asset).</t>
  </si>
  <si>
    <t>Subscription Liability</t>
  </si>
  <si>
    <t>Full Accrual accounting impact - Subscription Liability will be reported on Government-Wide Statements</t>
  </si>
  <si>
    <t>Right-To-Use Subscription Asset (intangible asset)</t>
  </si>
  <si>
    <t>Measured as the value of the initial subscription liability</t>
  </si>
  <si>
    <r>
      <t xml:space="preserve">Modified accrual accounting impact - Liability is only reported in governmental fund when </t>
    </r>
    <r>
      <rPr>
        <b/>
        <sz val="12"/>
        <color rgb="FF003399"/>
        <rFont val="Calibri"/>
        <family val="2"/>
        <scheme val="minor"/>
      </rPr>
      <t>"past due"</t>
    </r>
  </si>
  <si>
    <t>is when the subscription asset is placed into service.</t>
  </si>
  <si>
    <t xml:space="preserve">Initial measured as the present value of future subscription payments (fixed payments, some variable payments, </t>
  </si>
  <si>
    <t>other know amounts) expected to be made during the subscription term</t>
  </si>
  <si>
    <t xml:space="preserve">Future subscription payments should be discounted using the interest rate SBITA vendor charges the government, </t>
  </si>
  <si>
    <t>readily determinable).</t>
  </si>
  <si>
    <t xml:space="preserve">Impact of subscription incentive receivable due from the SBITA vendor after the commencement of the </t>
  </si>
  <si>
    <t>subscription term.</t>
  </si>
  <si>
    <t xml:space="preserve">(A government should recognize amortization of the discount on the subscription liability as an outflow of </t>
  </si>
  <si>
    <t>Less any incentives received from SBITA vendor at or before the commencement of the subscription term</t>
  </si>
  <si>
    <t>Plus capitalizable implementation costs</t>
  </si>
  <si>
    <t>Plus payments made to the SBITA vendor before the commencement of subscription term</t>
  </si>
  <si>
    <t>resources [interest expense] in subsequent financial reporting periods.)</t>
  </si>
  <si>
    <t xml:space="preserve">(A government should recognize amortization of the subscription asset as an outflow of resources </t>
  </si>
  <si>
    <t xml:space="preserve">[amortization expense] over the subscription term. </t>
  </si>
  <si>
    <t>Full Accrual accounting impact - Right to Use Subscription Asset will be reported on Government-</t>
  </si>
  <si>
    <t>Wide Statements</t>
  </si>
  <si>
    <t>A government should recognize the subscription liability at the commencement of the subscription term, which</t>
  </si>
  <si>
    <t xml:space="preserve">Short-Term SBITA Agreements </t>
  </si>
  <si>
    <r>
      <t xml:space="preserve">Calculate the Subscription Term for all </t>
    </r>
    <r>
      <rPr>
        <sz val="12"/>
        <color rgb="FF002B82"/>
        <rFont val="Calibri"/>
        <family val="2"/>
        <scheme val="minor"/>
      </rPr>
      <t>Short-Term SBITA Agreement</t>
    </r>
    <r>
      <rPr>
        <sz val="12"/>
        <color rgb="FF003399"/>
        <rFont val="Calibri"/>
        <family val="2"/>
        <scheme val="minor"/>
      </rPr>
      <t>s</t>
    </r>
    <r>
      <rPr>
        <sz val="12"/>
        <rFont val="Calibri"/>
        <family val="2"/>
        <scheme val="minor"/>
      </rPr>
      <t xml:space="preserve"> and </t>
    </r>
    <r>
      <rPr>
        <sz val="12"/>
        <color rgb="FF002B82"/>
        <rFont val="Calibri"/>
        <family val="2"/>
        <scheme val="minor"/>
      </rPr>
      <t>SBITAs</t>
    </r>
    <r>
      <rPr>
        <sz val="12"/>
        <color rgb="FF0000CC"/>
        <rFont val="Calibri"/>
        <family val="2"/>
        <scheme val="minor"/>
      </rPr>
      <t>.</t>
    </r>
  </si>
  <si>
    <t xml:space="preserve">Subscription payments should be recognized as expenses/expenditures based on the payment </t>
  </si>
  <si>
    <t>a) No recognition of assets or liabilities associated with the right to use the underlying IT</t>
  </si>
  <si>
    <t xml:space="preserve">asset (software programs, applications, etc.) for short-term SBITAs. Similar to treatment </t>
  </si>
  <si>
    <t>of short-term leases under GASB 87,</t>
  </si>
  <si>
    <t>SBITAs</t>
  </si>
  <si>
    <t>These SBITAs should be reported by the government similar to leases under the lease standard (GASB 87).</t>
  </si>
  <si>
    <t xml:space="preserve">a) Fund Level Reporting - the initial value of the subscription liability will be reported as a debit to expense </t>
  </si>
  <si>
    <t xml:space="preserve">for recording the SBITA of the "right to use the subscription (underlying IT) asset" and as a credit to "Other </t>
  </si>
  <si>
    <t>Financing Sources - Subscription Liability Proceeds" for the related proceeds of the SBITA.</t>
  </si>
  <si>
    <t xml:space="preserve">The expense amount to pay subscription payment expense would be reported as "subscription principal </t>
  </si>
  <si>
    <t xml:space="preserve">payment expenditure" for the portion of the payment for the Subscription Liability reduction and </t>
  </si>
  <si>
    <t>"interest expense" for the amount allocated for the discount of the subscription liability in subsequent</t>
  </si>
  <si>
    <t>financial reporting periods (financing costs/interest expense for the use of funds to finance the SBITA).</t>
  </si>
  <si>
    <t xml:space="preserve">b) Government-Wide Level Reporting - the "Other Financing Sources - Subscription Liability Proceeds" will be </t>
  </si>
  <si>
    <t xml:space="preserve">reclassified to the "Subscription Liability" payable.  In addition, the "subscription principal payment expenditure" </t>
  </si>
  <si>
    <t xml:space="preserve">will be reclassified as a debit to the "subscription liability" payable. Next reclassify the amount of the </t>
  </si>
  <si>
    <t>"subscription liability" due within 12 months to the Current Portion - Subscription Liability account.</t>
  </si>
  <si>
    <t xml:space="preserve">the subscription asset in use.  Finally, the yearly amortization expense for the subscription asset will be </t>
  </si>
  <si>
    <t>The amount reported as expense for recording the SBITA of the "right to use subscription asset" will be</t>
  </si>
  <si>
    <t>reclassified to the "Subscription Asset" account along with any direct costs for ancillary charges for placing</t>
  </si>
  <si>
    <t>reported as a debit to "amortization expense" and a credit to "accumulated amortization" on the subscription</t>
  </si>
  <si>
    <t>asset.</t>
  </si>
  <si>
    <t>The LEA will have to determine, based on fiscal year the agreement is entered into, the net amount of both the subscription liability and the subscription asset that must be restated at the beginning of the fiscal year.  This restatement should only be to Net Position, as prior year expenditures are only a reclassification, and do not alter the beginning fund balance.</t>
  </si>
  <si>
    <t>Prepare the Capital Asset Summary Schedules for Note Disclosure and determining the restatement of beginning net position of the asset value as of July 1, 2022.</t>
  </si>
  <si>
    <t xml:space="preserve">The LEA will have to determine the net value of the subscription asset at July 1, 2022 to determine if a restatement to beginning net position is required.  The LEA will have to set the capitalization thresholds to determine if the asset should be capitalized, regardless of whether or not the subscription liability is accrued.  </t>
  </si>
  <si>
    <t xml:space="preserve">The following steps should be followed in determining the SBITAs, the subscription liabilities and the corresponding right-to-use subscription </t>
  </si>
  <si>
    <t>assets to record on the financial statements, effective July 1, 2022.</t>
  </si>
  <si>
    <t>Determination of Subscription Term</t>
  </si>
  <si>
    <t>based on all relevant factors, that the government will exercise that option</t>
  </si>
  <si>
    <r>
      <t xml:space="preserve">Periods covered by a government’s option to extend the SBITA if it is </t>
    </r>
    <r>
      <rPr>
        <b/>
        <i/>
        <sz val="12"/>
        <rFont val="Calibri"/>
        <family val="2"/>
        <scheme val="minor"/>
      </rPr>
      <t>reasonably certain</t>
    </r>
    <r>
      <rPr>
        <sz val="12"/>
        <rFont val="Calibri"/>
        <family val="2"/>
        <scheme val="minor"/>
      </rPr>
      <t xml:space="preserve">, </t>
    </r>
  </si>
  <si>
    <r>
      <t xml:space="preserve">Periods covered by a government’s option to terminate the SBITA if it is </t>
    </r>
    <r>
      <rPr>
        <b/>
        <i/>
        <sz val="12"/>
        <rFont val="Calibri"/>
        <family val="2"/>
        <scheme val="minor"/>
      </rPr>
      <t>reasonably</t>
    </r>
    <r>
      <rPr>
        <sz val="12"/>
        <rFont val="Calibri"/>
        <family val="2"/>
        <scheme val="minor"/>
      </rPr>
      <t xml:space="preserve">
</t>
    </r>
  </si>
  <si>
    <t>based on all relevant factors, that the SBITA vendor will exercise that option</t>
  </si>
  <si>
    <r>
      <t xml:space="preserve">Periods covered by a SBITA vendor’s option to terminate the SBITA if it is </t>
    </r>
    <r>
      <rPr>
        <b/>
        <i/>
        <sz val="12"/>
        <rFont val="Calibri"/>
        <family val="2"/>
        <scheme val="minor"/>
      </rPr>
      <t xml:space="preserve">reasonably </t>
    </r>
    <r>
      <rPr>
        <sz val="12"/>
        <rFont val="Calibri"/>
        <family val="2"/>
        <scheme val="minor"/>
      </rPr>
      <t xml:space="preserve">
</t>
    </r>
  </si>
  <si>
    <r>
      <t xml:space="preserve">For SBITAs that are </t>
    </r>
    <r>
      <rPr>
        <b/>
        <sz val="12"/>
        <color rgb="FF003399"/>
        <rFont val="Calibri"/>
        <family val="2"/>
        <scheme val="minor"/>
      </rPr>
      <t>"cancellable"</t>
    </r>
    <r>
      <rPr>
        <sz val="12"/>
        <rFont val="Calibri"/>
        <family val="2"/>
        <scheme val="minor"/>
      </rPr>
      <t xml:space="preserve"> either by the government or SBITA vendor, such as month-to-month or year-to-year </t>
    </r>
  </si>
  <si>
    <t xml:space="preserve">NOTE: GASB 96 defines what a SBITA is; set the criteria for SBITAs; provides capitalization guidance (criteria) for outlays other than subscription payments; and considers all SBITAs to be a financing (capital) activity of the district.  (Based on GASB 96, SBITAs are financing arrangements similar to leases under GASB 87.)  </t>
  </si>
  <si>
    <r>
      <rPr>
        <sz val="12"/>
        <rFont val="Calibri"/>
        <family val="2"/>
        <scheme val="minor"/>
      </rPr>
      <t xml:space="preserve">A </t>
    </r>
    <r>
      <rPr>
        <b/>
        <u/>
        <sz val="12"/>
        <rFont val="Calibri"/>
        <family val="2"/>
        <scheme val="minor"/>
      </rPr>
      <t>fiscal funding or cancellation clause</t>
    </r>
    <r>
      <rPr>
        <sz val="12"/>
        <rFont val="Calibri"/>
        <family val="2"/>
        <scheme val="minor"/>
      </rPr>
      <t xml:space="preserve"> should affect the subscription term only when reasonably it is certain</t>
    </r>
  </si>
  <si>
    <t xml:space="preserve">The subscription term is defined as the period during which a government has a noncancellable right to use an 
</t>
  </si>
  <si>
    <t>Exclude "cancellable" periods - Periods for which government and SBITA vendor each have the option to</t>
  </si>
  <si>
    <r>
      <t xml:space="preserve">Periods covered by a SBITA vendor’s option to extend the SBITA if it is </t>
    </r>
    <r>
      <rPr>
        <b/>
        <i/>
        <sz val="12"/>
        <rFont val="Calibri"/>
        <family val="2"/>
        <scheme val="minor"/>
      </rPr>
      <t>reasonably certain</t>
    </r>
    <r>
      <rPr>
        <sz val="12"/>
        <rFont val="Calibri"/>
        <family val="2"/>
        <scheme val="minor"/>
      </rPr>
      <t>,</t>
    </r>
  </si>
  <si>
    <t xml:space="preserve">Periods for which both the government and the SBITA vendor have an option to terminate the SBITA without </t>
  </si>
  <si>
    <t>The government or SBITA vendor elects to exercise an option even though it was previously</t>
  </si>
  <si>
    <t xml:space="preserve">determined that it was reasonably certain that the government or SBITA vendor would not </t>
  </si>
  <si>
    <t>The government or SBITA vendor elects not to exercise an option even though it was previously</t>
  </si>
  <si>
    <t xml:space="preserve">determined that it was reasonably certain that the government or SBITA vendor would exercise </t>
  </si>
  <si>
    <r>
      <t xml:space="preserve">Governments should </t>
    </r>
    <r>
      <rPr>
        <b/>
        <i/>
        <sz val="12"/>
        <rFont val="Calibri"/>
        <family val="2"/>
        <scheme val="minor"/>
      </rPr>
      <t>reassess the subscription term</t>
    </r>
    <r>
      <rPr>
        <sz val="12"/>
        <rFont val="Calibri"/>
        <family val="2"/>
        <scheme val="minor"/>
      </rPr>
      <t xml:space="preserve"> only if one or more of the following occur:</t>
    </r>
  </si>
  <si>
    <t>plus the following periods, if applicable:</t>
  </si>
  <si>
    <t>underlying IT asset (software program, platform, application, etc.) (referred to as the non-cancellable period),</t>
  </si>
  <si>
    <r>
      <rPr>
        <b/>
        <i/>
        <sz val="12"/>
        <rFont val="Calibri"/>
        <family val="2"/>
        <scheme val="minor"/>
      </rPr>
      <t>certain</t>
    </r>
    <r>
      <rPr>
        <sz val="12"/>
        <rFont val="Calibri"/>
        <family val="2"/>
        <scheme val="minor"/>
      </rPr>
      <t xml:space="preserve">, based on all relevant factors, that the government will </t>
    </r>
    <r>
      <rPr>
        <b/>
        <i/>
        <sz val="12"/>
        <rFont val="Calibri"/>
        <family val="2"/>
        <scheme val="minor"/>
      </rPr>
      <t>not</t>
    </r>
    <r>
      <rPr>
        <sz val="12"/>
        <rFont val="Calibri"/>
        <family val="2"/>
        <scheme val="minor"/>
      </rPr>
      <t xml:space="preserve"> exercise that 
option</t>
    </r>
  </si>
  <si>
    <r>
      <rPr>
        <b/>
        <i/>
        <sz val="12"/>
        <rFont val="Calibri"/>
        <family val="2"/>
        <scheme val="minor"/>
      </rPr>
      <t>certain</t>
    </r>
    <r>
      <rPr>
        <sz val="12"/>
        <rFont val="Calibri"/>
        <family val="2"/>
        <scheme val="minor"/>
      </rPr>
      <t xml:space="preserve">, based on all relevant factors, that the SBITA vendor will </t>
    </r>
    <r>
      <rPr>
        <b/>
        <i/>
        <sz val="12"/>
        <rFont val="Calibri"/>
        <family val="2"/>
        <scheme val="minor"/>
      </rPr>
      <t>not</t>
    </r>
    <r>
      <rPr>
        <sz val="12"/>
        <rFont val="Calibri"/>
        <family val="2"/>
        <scheme val="minor"/>
      </rPr>
      <t xml:space="preserve"> exercise that option</t>
    </r>
  </si>
  <si>
    <t xml:space="preserve">Provisions that allow for termination of a SBITA as a result of either payment of all sums </t>
  </si>
  <si>
    <t>An event specified in the SBITA contract that requires an extension or termination of the SBITA</t>
  </si>
  <si>
    <t>takes place.</t>
  </si>
  <si>
    <t xml:space="preserve">that the clause will be exercised. (A fiscal funding or cancellation clause allows a government to cancel </t>
  </si>
  <si>
    <t xml:space="preserve">a SBITA, typically on an annual basis, if the government does not appropriate funds for he subscription </t>
  </si>
  <si>
    <t>payments.)</t>
  </si>
  <si>
    <t>Description of SBITA</t>
  </si>
  <si>
    <t>Total Subscription Term</t>
  </si>
  <si>
    <t>Commencement of the Subscription Term (Date Subscription Asset placed into service)</t>
  </si>
  <si>
    <t>Subscription Term End Date</t>
  </si>
  <si>
    <t>SBITA #1</t>
  </si>
  <si>
    <t>SBITA #2</t>
  </si>
  <si>
    <t>SBITA #3</t>
  </si>
  <si>
    <t>SBITA #4</t>
  </si>
  <si>
    <t>SBITA #5</t>
  </si>
  <si>
    <t>SBITA #6</t>
  </si>
  <si>
    <t>SBITA #7</t>
  </si>
  <si>
    <t>SBITA #8</t>
  </si>
  <si>
    <t>BASED ON DEFINITIONS SET IN GASB 96</t>
  </si>
  <si>
    <t>DETERMINING THE SUBSCRIPTION LIABILITY AND RIGHT-TO-USE SUBSCRIPTION ASSET</t>
  </si>
  <si>
    <r>
      <t xml:space="preserve">At the commencement of the subscription term, a government should recognize a subscription </t>
    </r>
    <r>
      <rPr>
        <b/>
        <sz val="12"/>
        <color rgb="FF003399"/>
        <rFont val="Calibri"/>
        <family val="2"/>
        <scheme val="minor"/>
      </rPr>
      <t>liability</t>
    </r>
    <r>
      <rPr>
        <sz val="12"/>
        <rFont val="Calibri"/>
        <family val="2"/>
        <scheme val="minor"/>
      </rPr>
      <t xml:space="preserve"> and </t>
    </r>
  </si>
  <si>
    <r>
      <rPr>
        <b/>
        <sz val="12"/>
        <color rgb="FF003399"/>
        <rFont val="Calibri"/>
        <family val="2"/>
        <scheme val="minor"/>
      </rPr>
      <t>an intangible right-to-use subscription asset</t>
    </r>
    <r>
      <rPr>
        <sz val="12"/>
        <rFont val="Calibri"/>
        <family val="2"/>
        <scheme val="minor"/>
      </rPr>
      <t xml:space="preserve"> (an intangible capital asset hereinafter referred to as the </t>
    </r>
  </si>
  <si>
    <t>subscription asset), except for short-term SBITAs.</t>
  </si>
  <si>
    <t>Initial measurement of the subscription liability should include:</t>
  </si>
  <si>
    <t>ment of the subscription term</t>
  </si>
  <si>
    <t xml:space="preserve">Payments for penalties for terminating the SBITA, if the subscription term reflects the </t>
  </si>
  <si>
    <t xml:space="preserve">government exercising (1) an option to terminate the SBITA or (2) a fiscal funding or </t>
  </si>
  <si>
    <t>cancellation clause</t>
  </si>
  <si>
    <t>Any subscription contract incentives receivable from the SBITA vendor</t>
  </si>
  <si>
    <t xml:space="preserve">Any other payments to the SBITA vendor that are reasonably certain of being required </t>
  </si>
  <si>
    <t>based on an assessment of all relevant factors.</t>
  </si>
  <si>
    <t xml:space="preserve">Variable payments other than those that depend on an index or a rate, such as variable payments based on </t>
  </si>
  <si>
    <t xml:space="preserve">future performance of the government or usage of the underlying IT asset (software program, etc.) or a number </t>
  </si>
  <si>
    <t xml:space="preserve">of user seats, should not be included in the measurement of the subscription liability. Rather, those variable </t>
  </si>
  <si>
    <t xml:space="preserve">payments should be recognized as outflows of resources (for example, expense) in the period in which the </t>
  </si>
  <si>
    <t xml:space="preserve">obligation for those payments is incurred. However, any component of those variable payments that is fixed in </t>
  </si>
  <si>
    <t>substance should be included in the measurement of the subscription liability.</t>
  </si>
  <si>
    <t xml:space="preserve">The future subscription payments should be discounted using the interest rate the SBITA vendor charges the </t>
  </si>
  <si>
    <t xml:space="preserve">government, which may be the interest rate implicit in the SBITA. If the interest rate cannot be readily </t>
  </si>
  <si>
    <t xml:space="preserve">determined by the government, the government’s estimated incremental borrowing rate (an estimate of the </t>
  </si>
  <si>
    <t>interest rate that would be charged for borrowing the subscription payment amounts during the subscription</t>
  </si>
  <si>
    <r>
      <t xml:space="preserve">term) should be used. A government is </t>
    </r>
    <r>
      <rPr>
        <b/>
        <i/>
        <u/>
        <sz val="12"/>
        <rFont val="Calibri"/>
        <family val="2"/>
        <scheme val="minor"/>
      </rPr>
      <t>not</t>
    </r>
    <r>
      <rPr>
        <sz val="12"/>
        <rFont val="Calibri"/>
        <family val="2"/>
        <scheme val="minor"/>
      </rPr>
      <t xml:space="preserve"> required to apply the imputation of interest in paragraphs 173 -</t>
    </r>
  </si>
  <si>
    <t>187 of Statement 62, as amended, but may do so as a means of determining the interest rate implicit in the</t>
  </si>
  <si>
    <t>SBITA.</t>
  </si>
  <si>
    <t>In subsequent financial reporting periods, a government should calculate the amortization of the discount on</t>
  </si>
  <si>
    <t>the subscription liability and report that amount as an outflow of resources (interest expense) for those</t>
  </si>
  <si>
    <t xml:space="preserve">periods. Any subscription payments made should be allocated first to the accrued interest liability and then </t>
  </si>
  <si>
    <t>to the subscription liability.</t>
  </si>
  <si>
    <t>Initial measurement of the subscription asset as the sum of the following:</t>
  </si>
  <si>
    <t xml:space="preserve">a. The amount of the initial measurement of the subscription liability </t>
  </si>
  <si>
    <t xml:space="preserve">Payments associated with the SBITA contract made to the SBITA vendor at or before the </t>
  </si>
  <si>
    <t>commencement of the subscription term, if applicable</t>
  </si>
  <si>
    <t xml:space="preserve">Capitalized initial implementation costs </t>
  </si>
  <si>
    <t>the subscription term</t>
  </si>
  <si>
    <t xml:space="preserve">Less any vendor incentives received from the SBITA vendor at or before the commencement of </t>
  </si>
  <si>
    <t>A subscription asset should be amortized in a systematic and rational manner over the shorter of the</t>
  </si>
  <si>
    <t xml:space="preserve">subscription term or the useful life of the underlying IT asset (software program). The amortization 
</t>
  </si>
  <si>
    <t xml:space="preserve">of the subscription asset should be reported as an outflow of resources (amortization expense), </t>
  </si>
  <si>
    <t xml:space="preserve">which may be combined with depreciation expense related to other capital assets for financial </t>
  </si>
  <si>
    <t>reporting purposes. Amortization should begin at the commencement of the subscription term.</t>
  </si>
  <si>
    <t>What are Vendor Incentives?</t>
  </si>
  <si>
    <t xml:space="preserve">government. A vendor incentive is equivalent to a rebate or discount </t>
  </si>
  <si>
    <t xml:space="preserve">pay for a SBITA. Vendor incentives that provide payments to, or on behalf </t>
  </si>
  <si>
    <t xml:space="preserve">of, a government at or before the commencement of a subscription term </t>
  </si>
  <si>
    <t xml:space="preserve">are included in the initial measurement by directly reducing the amount </t>
  </si>
  <si>
    <t xml:space="preserve">of the subscription asset. Vendor incentive payments to be provided after </t>
  </si>
  <si>
    <t xml:space="preserve">the commencement of the subscription term should be accounted for by </t>
  </si>
  <si>
    <t xml:space="preserve">governments as reductions of subscription payments for the periods in </t>
  </si>
  <si>
    <t xml:space="preserve">which the incentive payments will be provided.  Those payments should </t>
  </si>
  <si>
    <t xml:space="preserve">be measured by government consistently with the government's </t>
  </si>
  <si>
    <t>subscription lease liability.  According, vendor incentive payments</t>
  </si>
  <si>
    <t xml:space="preserve">to be provided after the commencement of the subscription term are </t>
  </si>
  <si>
    <t xml:space="preserve">or fixed in substance, whereas variable or contingent vendor incentive </t>
  </si>
  <si>
    <t>payments are not included in initial measurement.</t>
  </si>
  <si>
    <t xml:space="preserve">included in initial measurement and any remeasurement if they are fixed </t>
  </si>
  <si>
    <t>Government Options</t>
  </si>
  <si>
    <t>SBITA Vendor Options</t>
  </si>
  <si>
    <r>
      <rPr>
        <b/>
        <sz val="12"/>
        <color rgb="FF003399"/>
        <rFont val="Calibri"/>
        <family val="2"/>
        <scheme val="minor"/>
      </rPr>
      <t>Vendor incentives</t>
    </r>
    <r>
      <rPr>
        <sz val="12"/>
        <rFont val="Calibri"/>
        <family val="2"/>
        <scheme val="minor"/>
      </rPr>
      <t xml:space="preserve"> reduce the amount that a government is required to </t>
    </r>
  </si>
  <si>
    <r>
      <rPr>
        <b/>
        <sz val="12"/>
        <color rgb="FF003399"/>
        <rFont val="Calibri"/>
        <family val="2"/>
        <scheme val="minor"/>
      </rPr>
      <t>Vendor incentives</t>
    </r>
    <r>
      <rPr>
        <sz val="12"/>
        <color theme="1"/>
        <rFont val="Calibri"/>
        <family val="2"/>
        <scheme val="minor"/>
      </rPr>
      <t xml:space="preserve"> are (a) payments made to, or on behalf of, the </t>
    </r>
  </si>
  <si>
    <t xml:space="preserve">government, for which the government has a right of offset with its </t>
  </si>
  <si>
    <t>obligation to the SBITA vendor, or (b) other concessions granted to the</t>
  </si>
  <si>
    <t>and includes an assumption of a government's preexisting SBITA</t>
  </si>
  <si>
    <t xml:space="preserve">obligations to the SBITA vendor, other reimbursements of government </t>
  </si>
  <si>
    <t>costs, rent holidays, and reductions of interest or principal charges by</t>
  </si>
  <si>
    <t>the SBITA vendor.</t>
  </si>
  <si>
    <t>to the SBITA vendor, as well as payments made for the capitalizable initial implementation costs before</t>
  </si>
  <si>
    <t>before the commencement of the subscription term, if a right to offset exists. That prepayment should</t>
  </si>
  <si>
    <t>commencement of the subscription term. If the SBITA vendor incentives are greater than the SBITA</t>
  </si>
  <si>
    <t>vendor prepayments made to the same vendor, the difference should be reported as a liability until</t>
  </si>
  <si>
    <t>the commencement of the subscription term, at which that amount should reduce the initial</t>
  </si>
  <si>
    <r>
      <t xml:space="preserve">the commencement of the subscription term, should be reported as a </t>
    </r>
    <r>
      <rPr>
        <b/>
        <sz val="12"/>
        <color rgb="FF003399"/>
        <rFont val="Calibri"/>
        <family val="2"/>
        <scheme val="minor"/>
      </rPr>
      <t>prepayment</t>
    </r>
    <r>
      <rPr>
        <sz val="12"/>
        <rFont val="Calibri"/>
        <family val="2"/>
        <scheme val="minor"/>
      </rPr>
      <t xml:space="preserve"> (an asset). A</t>
    </r>
  </si>
  <si>
    <t>measurement of the subscription asset.</t>
  </si>
  <si>
    <t>and are excluded from the subscription term.</t>
  </si>
  <si>
    <r>
      <t xml:space="preserve">permission from the other party (or if both parties have to agree to extend) are </t>
    </r>
    <r>
      <rPr>
        <b/>
        <i/>
        <sz val="12"/>
        <rFont val="Calibri"/>
        <family val="2"/>
        <scheme val="minor"/>
      </rPr>
      <t xml:space="preserve">cancellable periods </t>
    </r>
  </si>
  <si>
    <t xml:space="preserve">which may be implicit, or the government's estimated incremental borrowing rate (if SBITA vendor rate is not </t>
  </si>
  <si>
    <t>Right-To-Use Subscription Asset and a corresponding Subscription Liability is recorded.</t>
  </si>
  <si>
    <r>
      <t xml:space="preserve">due or default on subscription payments are </t>
    </r>
    <r>
      <rPr>
        <b/>
        <i/>
        <u/>
        <sz val="12"/>
        <color rgb="FF002B82"/>
        <rFont val="Calibri"/>
        <family val="2"/>
        <scheme val="minor"/>
      </rPr>
      <t>not</t>
    </r>
    <r>
      <rPr>
        <b/>
        <sz val="12"/>
        <color rgb="FF002B82"/>
        <rFont val="Calibri"/>
        <family val="2"/>
        <scheme val="minor"/>
      </rPr>
      <t xml:space="preserve"> considered termination options.</t>
    </r>
  </si>
  <si>
    <t>Payments before the commencement of the subscription term associated with the SBITA contract made</t>
  </si>
  <si>
    <t>prepayment to a SBITA vendor should be reduced by an incentives received from the same SBITA vendor</t>
  </si>
  <si>
    <t xml:space="preserve">be reclassified as an addition to the initial measurement of the subscription assets at the </t>
  </si>
  <si>
    <t>CALCULATING THE SUBSCRIPTION LIABILITY AND THE RIGHT-TO-USE ASSET</t>
  </si>
  <si>
    <t>the subscription liability and the subscription asset (right to use the underlying IT asset) (sofware program, application platform, etc.)</t>
  </si>
  <si>
    <t xml:space="preserve">At the time of the commencement of the subscription term or reassessment (re-measurement), the Government will need to calculate </t>
  </si>
  <si>
    <r>
      <rPr>
        <b/>
        <sz val="11"/>
        <color rgb="FF0000CC"/>
        <rFont val="Calibri"/>
        <family val="2"/>
        <scheme val="minor"/>
      </rPr>
      <t xml:space="preserve">Subscription Liability </t>
    </r>
    <r>
      <rPr>
        <sz val="11"/>
        <rFont val="Calibri"/>
        <family val="2"/>
        <scheme val="minor"/>
      </rPr>
      <t>- Subscription liability measurement at the commencement of the subscription term and/or reassessment (re-measurement)</t>
    </r>
  </si>
  <si>
    <t>Calculate the Subscription Liability</t>
  </si>
  <si>
    <t xml:space="preserve">discount using rate SBITA vendor charges the government or the government's estimated  </t>
  </si>
  <si>
    <t>Portion of the SBITA Contract Cost related to Supplies</t>
  </si>
  <si>
    <t>Does the SBITA Contract include Supplies or Services, Separate from Subscription Asset</t>
  </si>
  <si>
    <t>PAYMENTS FOR ACTUAL SBITA (DOES NOT INCLUDE ANY OTHER COSTS INCLUDED IN MONTHLY PAYMENTS)</t>
  </si>
  <si>
    <t>Variable Payments that Depend on an Index or Rate as of the Commencement of the Subscription Term</t>
  </si>
  <si>
    <t>Total SBITA Liability</t>
  </si>
  <si>
    <t xml:space="preserve">Penalty Payments, </t>
  </si>
  <si>
    <t>Government's Estimated Incremental Borrowing Rate (IBR)</t>
  </si>
  <si>
    <t>Subscription Payments to be Discounted by either the SBITA Vendor's Interest Rate or the Government's Estimated IBR</t>
  </si>
  <si>
    <t>Subtotal of Future</t>
  </si>
  <si>
    <t>Portion of the SBITA Contract  Cost related to Services (Maintenance, IT Support, Trouble Shooting, etc.</t>
  </si>
  <si>
    <t>Commencement of the Subscription Term (Start Date of Subscription Term)</t>
  </si>
  <si>
    <t>The initial implementation stage is completed</t>
  </si>
  <si>
    <t>incremental borrowing rate (if SBITA vendor's interest rate cannot be determined)</t>
  </si>
  <si>
    <t>The government has obtained control of the right to use the underlying IT assets (software program, platform, etc.)</t>
  </si>
  <si>
    <r>
      <t xml:space="preserve">The </t>
    </r>
    <r>
      <rPr>
        <sz val="11"/>
        <color rgb="FF0000CC"/>
        <rFont val="Calibri"/>
        <family val="2"/>
        <scheme val="minor"/>
      </rPr>
      <t>C</t>
    </r>
    <r>
      <rPr>
        <b/>
        <sz val="11"/>
        <color rgb="FF0000CC"/>
        <rFont val="Calibri"/>
        <family val="2"/>
        <scheme val="minor"/>
      </rPr>
      <t>ommencement of the Subscription Term</t>
    </r>
    <r>
      <rPr>
        <sz val="11"/>
        <rFont val="Calibri"/>
        <family val="2"/>
        <scheme val="minor"/>
      </rPr>
      <t xml:space="preserve"> begins when the subscription asset is placed into service. This occurs when:</t>
    </r>
  </si>
  <si>
    <t>Interest Rate the Government Is Being Charged by SBITA Vendor (If Available),  which may be implicit in contract</t>
  </si>
  <si>
    <t>if the Subscription Term Reflects the Government Exercising (1) the Option to Terminate the SBITA or (2) a Fiscal Funding or Cancellation Clause</t>
  </si>
  <si>
    <t>Fixed Payments (discounted by the SBITA Vendor's Interest Rate 1st; then Government's Estimated IBR)</t>
  </si>
  <si>
    <t xml:space="preserve">Measured as the present value of future subscription payments (fixed payments, some variable </t>
  </si>
  <si>
    <t>Calculate the Subscription Asset</t>
  </si>
  <si>
    <t>Intangible right-to-use Subscription asset (included in capital assets)</t>
  </si>
  <si>
    <t>Value of the initial Subscription liability</t>
  </si>
  <si>
    <t>Prepayments at or before the commencement of the subscription term</t>
  </si>
  <si>
    <t xml:space="preserve">Less any incentives received from SBITA vendor at or before the commencement </t>
  </si>
  <si>
    <t>Subscription Term</t>
  </si>
  <si>
    <t>Subscription Liability Value</t>
  </si>
  <si>
    <t>Total Subscription Asset</t>
  </si>
  <si>
    <t>Prepayments at or before the Commencement of the Subscription Term</t>
  </si>
  <si>
    <t>Incentives Due from SBITA Vendor (Receivables) after the Commencement of the Subscription Term</t>
  </si>
  <si>
    <t>Subscription Asset - Subscription measurement at initiation and/or reassessment (re-measurement).</t>
  </si>
  <si>
    <t>Commencement of Subscription Term</t>
  </si>
  <si>
    <t>Capitalizable Initial Implementation Costs</t>
  </si>
  <si>
    <t>Vendor Incentive(s) Received from SBITA Vendor at or before the Commencement of the Subscription Term</t>
  </si>
  <si>
    <t>Vendor Incentive(s) Receivable from the SBITA Vendor</t>
  </si>
  <si>
    <r>
      <rPr>
        <b/>
        <sz val="11"/>
        <color rgb="FF0000CC"/>
        <rFont val="Calibri"/>
        <family val="2"/>
        <scheme val="minor"/>
      </rPr>
      <t xml:space="preserve">Initial Implementation Stage </t>
    </r>
    <r>
      <rPr>
        <b/>
        <sz val="11"/>
        <rFont val="Calibri"/>
        <family val="2"/>
        <scheme val="minor"/>
      </rPr>
      <t>-</t>
    </r>
    <r>
      <rPr>
        <b/>
        <sz val="11"/>
        <color rgb="FF0000CC"/>
        <rFont val="Calibri"/>
        <family val="2"/>
        <scheme val="minor"/>
      </rPr>
      <t xml:space="preserve"> </t>
    </r>
    <r>
      <rPr>
        <sz val="11"/>
        <rFont val="Calibri"/>
        <family val="2"/>
        <scheme val="minor"/>
      </rPr>
      <t xml:space="preserve"> Activities in this stage include ancillary charges related to </t>
    </r>
  </si>
  <si>
    <t xml:space="preserve">with the government’s access to the underlying IT assets. Other ancillary charges necessary </t>
  </si>
  <si>
    <t>to place the subscription asset into service also should be included in this stage.</t>
  </si>
  <si>
    <t xml:space="preserve"> The initial implementation stage for the SBITA is completed when the subscription asset is </t>
  </si>
  <si>
    <t>placed into service.</t>
  </si>
  <si>
    <t xml:space="preserve">  0287</t>
  </si>
  <si>
    <t>Right to Use - Subscription Asset</t>
  </si>
  <si>
    <t xml:space="preserve">  0288</t>
  </si>
  <si>
    <t>Accumulated Amortization of Right to Use - Subscription Asset</t>
  </si>
  <si>
    <t>Accumulated Amortization of Right to Use - Intangible Assets (subleased)</t>
  </si>
  <si>
    <t>The accumulated amount of amortization expense recorded by the lessee for the right-to-use subleased intangible assets. Applicable to Entity-wide Funds for Capital Assets (Funds 800, 801 &amp; 859). Effective FY 2021</t>
  </si>
  <si>
    <t xml:space="preserve">  0285</t>
  </si>
  <si>
    <t>Right to Use - Intangible Assets (subleased)</t>
  </si>
  <si>
    <t>The lessee’s right to use the underlying asset (a subleased intangible asset) which was created by the contractual agreement between the school district (lessee) and the sub-lessor. This agreement conveys the right to use the subleased intangible asset to the lessee for a specific time period and under certain provisions. Applicable to Entity-wide Funds for Capital Assets (Funds 800, 801 &amp; 859). Effective FY 2021</t>
  </si>
  <si>
    <t>Subscription liabilities owed for intangible right-to- use subscription assets that have not been paid to the SBITA vendor but are due within one year or less.  (Includes web-based subscription services if contract terms are greater than 12 months.) Funds 690, 693, 7XX, 900.  Effective FY 2022.</t>
  </si>
  <si>
    <t>Subscription Liability - Current</t>
  </si>
  <si>
    <t xml:space="preserve">  0454</t>
  </si>
  <si>
    <r>
      <t xml:space="preserve">  </t>
    </r>
    <r>
      <rPr>
        <sz val="11"/>
        <rFont val="Calibri"/>
        <family val="2"/>
        <scheme val="minor"/>
      </rPr>
      <t>0535</t>
    </r>
  </si>
  <si>
    <t>Subscription Liability - Long Term</t>
  </si>
  <si>
    <t>Subscription liabilities owed for intangible right to use subscription assets that have not been paid to the SBITA vendor and are not due with one year. (Includes web-based subscription services if contract terms are greater than 12 months.) The subscription liability should be measured at the present value of payments expected to be made during the subscription term (less any subscription incentives) for each individual SBITA. Funds 693, 7XX, 900.  Effective FY 2022.</t>
  </si>
  <si>
    <t>Other Financing Sources – Subscription Liability</t>
  </si>
  <si>
    <t xml:space="preserve">  5505</t>
  </si>
  <si>
    <t>Proceeds from subscription-based information technology arrangements (SBITAs) as defined in GASB Standard 96 - SBITAs. A SBITA is a contract that conveys control of the right to use a SBITA vendor's IT software, alone or in combination with tangible capital assets (the underlying IT assets) for a time period in an exchange or exchange-like transaction.  Effective FY 2022. Applicable to the Governmental, Proprietary and Fiduciary Funds.</t>
  </si>
  <si>
    <t>Proceeds from lease arrangements as defined in GASB Standard 87 - Leases. A lease is a contract that conveys control of the right to use another entity’s nonfinancial asset (the underlying assets) for a time period in an exchange or exchange-like transaction.  Effective FY 2021. Applicable to the Governmental, Proprietary and Fiduciary Funds.</t>
  </si>
  <si>
    <t>OBJECT CODE REVISIONS</t>
  </si>
  <si>
    <t xml:space="preserve">  780</t>
  </si>
  <si>
    <t>Amortization Expense - Right to Use - Subscription Assets (SBITAs)</t>
  </si>
  <si>
    <t>Amortization Expense - Right to Use - Intangible Assets (subleased)</t>
  </si>
  <si>
    <t>Lease liabilities owed for intangible right to use assets that have not been paid to the Lessor and are not due with one year. The lease liability should be measured at the present value of payments expected to be made during the lease term (less any lease incentives) for each individual lease. Funds 693, 7XX and 900.  Effective FY 2021.</t>
  </si>
  <si>
    <t>Lease liabilities owed for intangible right-to- use assets that have not been paid to the Lessor but are due within one year or less. Funds 690, 693, 7XX and 900.  Effective FY 2021.</t>
  </si>
  <si>
    <t xml:space="preserve">The portion of the cost of a subleased intangible asset which is charged as an expense during a particular period.  In accounting for amortization, the value of the right to use asset is apportioned over the lease term and each period is charged a portion of such costs. For intangible assets, the value of these assets is apportioned over the life of the asset and each period is charged a portion of these costs. Applicable to Entity-wide Funds for Capital Assets (Funds 800, 801 &amp; 859). Effective FY 2021 </t>
  </si>
  <si>
    <t>Present value of the lease liability recorded as expense when a new arrangement for a leased information technology asset/IT asset (or subleased intangible asset) commences. Present value of the subscription liability recorded as expense when a new subscription-based information technology arrangement (SBITA) commences. The lease and subscription proceeds for any new arrangements are recorded as “other financing sources”. Effective 2021</t>
  </si>
  <si>
    <t>CHART OF ACCOUNTS UPDATE FOR GASB 96 - SBITAs and 87 - Leases</t>
  </si>
  <si>
    <t>SUMMARY OF ALL SBITAs PRINCIPAL AND INTEREST NOTE DISCLOSURE</t>
  </si>
  <si>
    <t>BASED ON AMORTIZATION OF SBITAs AND SUBSCRIPTION LIABILITY AT INCEPTION OF AGREEMENT</t>
  </si>
  <si>
    <t>Include current year payments, as well as future fiscal year payments as set forth in the amortization schedule included with the SBITA documents/agreements.</t>
  </si>
  <si>
    <t>Example SBITA #2</t>
  </si>
  <si>
    <t>Example SBITA #3</t>
  </si>
  <si>
    <t>This amount should be calculated by Entity personnel using the SBITA documents/agreements</t>
  </si>
  <si>
    <t>New Other SBITAs Signed/Entered During Period</t>
  </si>
  <si>
    <t>Other SBITA Principal Payments During Period</t>
  </si>
  <si>
    <t>Amount of principal payments of SBITAs cancelled (terminated) or remeasured during CY.</t>
  </si>
  <si>
    <t>Example SBITA #1</t>
  </si>
  <si>
    <t>Enter the Subscription Liability Proceeds amount of any new arrangements entered into during the year that are effective at June 30.  Enter the total amount due at initiation of the contract.</t>
  </si>
  <si>
    <t>Subscription Liability Cancelled or Remeasured During Period</t>
  </si>
  <si>
    <t>SUBSCRIPTION LIABILITY - PAYABLE</t>
  </si>
  <si>
    <t xml:space="preserve"> LIABILITY - PAYABLE</t>
  </si>
  <si>
    <t xml:space="preserve">CHANGES IN </t>
  </si>
  <si>
    <t>SUBSCRIPTION</t>
  </si>
  <si>
    <t>Subscription Liability - Payable at July 1, 2022</t>
  </si>
  <si>
    <t>Subscription Liability Payable at June 30, 2023</t>
  </si>
  <si>
    <t>2029-2033</t>
  </si>
  <si>
    <t>FY 2033</t>
  </si>
  <si>
    <t>SUMMARY OF ALL SUBSCRIPTION-BASED INFORMATION TECHNOLOGY ARRANGEMENTS (SBITA) PRINCIPAL AND INTEREST NOTE DISCLOSURE</t>
  </si>
  <si>
    <t>Complete for all SBITAs that were effective at July 1, 2022.  The financial statements will include a restatement to beginning net position effective July 1, 2022 for the net value of the SBITAS and subscription liabilities at that date.</t>
  </si>
  <si>
    <t>Include current year payments, as well as future fiscal year payments as set forth in the amortization schedule included with the SBITA documents/ agreements.</t>
  </si>
  <si>
    <t>Subscription-Based Information Technology Arrangements (SBITAs)</t>
  </si>
  <si>
    <t>SBITA</t>
  </si>
  <si>
    <t>PAID THROUGH JUNE 30, 2022</t>
  </si>
  <si>
    <t>SUBSCRIPTION LIABILITY</t>
  </si>
  <si>
    <t>AS OF JULY 1, 2022</t>
  </si>
  <si>
    <t>FISCAL YEAR 2023</t>
  </si>
  <si>
    <t>Use the Financed Purchase Arrangement or SBITA Agreement to obtain the Liability at July 1, 2021.</t>
  </si>
  <si>
    <t>BASED ON AMORTIZATION OF SUBSCRIPITION LIABILITY AT INCEPTION OF SUBSCRIPTION-BASED IT AGREEMENT</t>
  </si>
  <si>
    <t xml:space="preserve">RESTATEMENT OF </t>
  </si>
  <si>
    <r>
      <rPr>
        <sz val="12"/>
        <color rgb="FF0000CC"/>
        <rFont val="Calibri"/>
        <family val="2"/>
        <scheme val="minor"/>
      </rPr>
      <t>Subscription</t>
    </r>
    <r>
      <rPr>
        <sz val="12"/>
        <rFont val="Calibri"/>
        <family val="2"/>
        <scheme val="minor"/>
      </rPr>
      <t xml:space="preserve"> Liability - RESTATED  at July 1</t>
    </r>
  </si>
  <si>
    <t>New SBITA Signed/Entered During Period</t>
  </si>
  <si>
    <r>
      <rPr>
        <sz val="12"/>
        <color rgb="FF0000CC"/>
        <rFont val="Calibri"/>
        <family val="2"/>
        <scheme val="minor"/>
      </rPr>
      <t>SBITA</t>
    </r>
    <r>
      <rPr>
        <sz val="12"/>
        <rFont val="Calibri"/>
        <family val="2"/>
        <scheme val="minor"/>
      </rPr>
      <t xml:space="preserve"> Principal Payments During Period</t>
    </r>
  </si>
  <si>
    <t>Subscription Liability Payable at June 30</t>
  </si>
  <si>
    <t>1.  Enter the monthly "subscription" payments.</t>
  </si>
  <si>
    <t>2.  Ensure that the total monthly payments equal the total posted for SBITA contract during the fiscal year.</t>
  </si>
  <si>
    <t>3.  Add additional columns for extra years and additional rows for additional SBITAs.</t>
  </si>
  <si>
    <t>4.  Use the summary of "SBITA" payments to assist in calculating the Subscription Liability and amounts for the Future Payments section of the Subscription Liability note.</t>
  </si>
  <si>
    <t>SBITA Example #1</t>
  </si>
  <si>
    <t>SBITA Expense</t>
  </si>
  <si>
    <t>Other SBITAs</t>
  </si>
  <si>
    <t>Expense Per SBITA #1</t>
  </si>
  <si>
    <t>Expense Per SBITA #2</t>
  </si>
  <si>
    <t>Expense Per SBITA #3</t>
  </si>
  <si>
    <t>Expense Per SBITA #4</t>
  </si>
  <si>
    <t>Expense Per SBITA #5</t>
  </si>
  <si>
    <t>Expense Per SBITA #6</t>
  </si>
  <si>
    <t>Expense Per SBITA #7</t>
  </si>
  <si>
    <t>Expense Per SBITA #8</t>
  </si>
  <si>
    <t>SBITA #9</t>
  </si>
  <si>
    <t>Expense Per SBITA #9</t>
  </si>
  <si>
    <t>SBITA #10</t>
  </si>
  <si>
    <t>Expense Per SBITA #10</t>
  </si>
  <si>
    <t>Right-To-Use Subscription Assets</t>
  </si>
  <si>
    <t>7/1/2022, Restated</t>
  </si>
  <si>
    <t xml:space="preserve">Include the subscription value and accumulated amortization for all subscription assets that were acquired with a subscription-based information </t>
  </si>
  <si>
    <t>Subscription assets should be included if there is any capital activity in the current fiscal year.  For example, an subscription asset's right to use may have been acquired in FY 2021 with a five-year agreement.  Therefore, in FY 2023, the asset must be included in the disclosure below.</t>
  </si>
  <si>
    <t>Subscription Assets</t>
  </si>
  <si>
    <t>RIGHT TO USE ASSET</t>
  </si>
  <si>
    <t>AMORTIZATION</t>
  </si>
  <si>
    <t>SBITA#2</t>
  </si>
  <si>
    <t>Original Cost of SBITA</t>
  </si>
  <si>
    <t>Accum Amortiz.</t>
  </si>
  <si>
    <t>SBITA #1:  ERP System</t>
  </si>
  <si>
    <t>technology arrangement (SBITA) &gt;</t>
  </si>
  <si>
    <t>Noncancellable SBITA</t>
  </si>
  <si>
    <t xml:space="preserve">designing the chosen path, such as configuration, coding, testing, and installation associated </t>
  </si>
  <si>
    <t>of the subscription term</t>
  </si>
  <si>
    <t>Complete for all subscription-based information technology arrangements (SBITAs) that were effective at July 1, 2022.  The financial statements will include a restatement to beginning net position effect., that were not previously reported as a SBITA and subscription liabilities.</t>
  </si>
  <si>
    <t>Current Year Deletions - Review Misc revenue and Board Minutes for deleted items.</t>
  </si>
  <si>
    <t>Right-To-Use Equipment</t>
  </si>
  <si>
    <t>Right-To-Use Land Improvements</t>
  </si>
  <si>
    <t>Annually; Due at the 1st of each new year</t>
  </si>
  <si>
    <t>3 years/36 mths</t>
  </si>
  <si>
    <t>North County Schools may extent the contract for 2 yrs., but has no intent to do so at the</t>
  </si>
  <si>
    <t>start of the subscription term</t>
  </si>
  <si>
    <t>lease accounting software (GASB 87 implementation) program</t>
  </si>
  <si>
    <t>Yearly (annual)</t>
  </si>
  <si>
    <t>2% rate</t>
  </si>
  <si>
    <t>Not provided</t>
  </si>
  <si>
    <t>IBR</t>
  </si>
  <si>
    <t xml:space="preserve">  option to extend - government</t>
  </si>
  <si>
    <t>not reasonably certain this option</t>
  </si>
  <si>
    <t>will be exercised</t>
  </si>
  <si>
    <t>Initial Implementation Stage - data migration costs paid directly to software company.</t>
  </si>
  <si>
    <t>Used a consultant during the Preliminary Project Stage to assist in the evalulation of lease accounting software - $1,000. Expensed as incurred.</t>
  </si>
  <si>
    <t>Operational challenges experienced during the Operation and Additional Implementation Stage - additional support services $300.00. No additional functionality added to lease accounting software. Expensed as incurred.</t>
  </si>
  <si>
    <t>Summary of Right to Use Subscription Assets financed by SBITAs:</t>
  </si>
  <si>
    <t>Payroll software subscription</t>
  </si>
  <si>
    <t>Annually; Due at the 1st of each year</t>
  </si>
  <si>
    <t>2 years</t>
  </si>
  <si>
    <r>
      <rPr>
        <i/>
        <sz val="11"/>
        <color rgb="FF0000CC"/>
        <rFont val="Calibri"/>
        <family val="2"/>
        <scheme val="minor"/>
      </rPr>
      <t>Reasonably Certain</t>
    </r>
    <r>
      <rPr>
        <sz val="11"/>
        <color rgb="FF0000CC"/>
        <rFont val="Calibri"/>
        <family val="2"/>
        <scheme val="minor"/>
      </rPr>
      <t xml:space="preserve"> - Blank City Schools</t>
    </r>
  </si>
  <si>
    <t xml:space="preserve">Blank City Schools may extend contract for 1 year twice; but only intents to do so once at </t>
  </si>
  <si>
    <t>the start of the subscription term (2 one year renewal options)</t>
  </si>
  <si>
    <t xml:space="preserve">(government) will exercise only the 1st  </t>
  </si>
  <si>
    <t>of the 2 one year extension options.</t>
  </si>
  <si>
    <t>Reasonably Certain - Yes</t>
  </si>
  <si>
    <t>Reasonably Certain - No</t>
  </si>
  <si>
    <t>1 year option to extend - reasonably</t>
  </si>
  <si>
    <t>certain will be exercised.</t>
  </si>
  <si>
    <t>(12/31/2024) original contract</t>
  </si>
  <si>
    <t>Preliminary costs of $500.00; expensed during the process of fining the vendor and will add no value to the software subscription. Expensed as incurred.</t>
  </si>
  <si>
    <t xml:space="preserve">Initial Implementation Stage - customizations to software requested by </t>
  </si>
  <si>
    <t>district - enhance the value of the software.</t>
  </si>
  <si>
    <t>Operation and Additional Implementation Stage -maintenance costs of $450.00. No additional functionality added to lease accounting software. Expensed as incurred.</t>
  </si>
  <si>
    <t xml:space="preserve"> </t>
  </si>
  <si>
    <t>Softdocs - agreement for Etrieve Cloud</t>
  </si>
  <si>
    <t>Agreement between SOFTDOCS and</t>
  </si>
  <si>
    <t>the school district was entered into</t>
  </si>
  <si>
    <t>on 6/30/2022 for use of computer software</t>
  </si>
  <si>
    <t>and professional services commerically</t>
  </si>
  <si>
    <t>available from SOFTDOCS.</t>
  </si>
  <si>
    <t>5 years</t>
  </si>
  <si>
    <t>The Annual Subscription Rate will increases</t>
  </si>
  <si>
    <t>by three (3%) annually.</t>
  </si>
  <si>
    <t>Set amounts due each year for the 5</t>
  </si>
  <si>
    <t>year period</t>
  </si>
  <si>
    <t>5 years/60 mths</t>
  </si>
  <si>
    <t>SOFTDOCS (SBITA vendor) will furnish the agreed-upon software to the government in the "Etrive Cloud Environment" (a SOFTDOCS managed cloud-hosted environment) subject to the terms in the "Softdocs Etrieve Cloud Service Policy".</t>
  </si>
  <si>
    <t>Yes</t>
  </si>
  <si>
    <t>3.25% rate (annual)</t>
  </si>
  <si>
    <t xml:space="preserve">Prime Bank Loan </t>
  </si>
  <si>
    <t>Rate as of 6/2020</t>
  </si>
  <si>
    <t>Right-To-Use Buildings and Improvements</t>
  </si>
  <si>
    <t>Buildings and Improvements</t>
  </si>
  <si>
    <t>0181</t>
  </si>
  <si>
    <t>Prepaid Expenditures/Expenses</t>
  </si>
  <si>
    <t xml:space="preserve">        Support Services - Business - Computer Software</t>
  </si>
  <si>
    <t>To reclassify the initial payment for the SoftDocs SBITA - software not implemented until the end of January 2024</t>
  </si>
  <si>
    <t>Governmental Fund: Journal Entry to Record SBITA (fiscal year 2024)</t>
  </si>
  <si>
    <t>2500-756</t>
  </si>
  <si>
    <t>Support Services - Business - SBITAs Asset Expense - Present Value</t>
  </si>
  <si>
    <t xml:space="preserve">        Other Financing Sources - Subscription Liability</t>
  </si>
  <si>
    <t>To record support services - business expenditure and related proceeds from new SBITA</t>
  </si>
  <si>
    <t>Governmental Fund : Journal Entry to Recognize SBITA payment from fiscal year 2023</t>
  </si>
  <si>
    <t xml:space="preserve">        Prepaid Expenditures/Expenses</t>
  </si>
  <si>
    <t>To recognize the initial payment for the SoftDocs SBITA as expense in the correct fiscal year - software not implemented until the end of January 2024</t>
  </si>
  <si>
    <t>Entity-wide: Initial Journal Entry (fiscal year 2024)</t>
  </si>
  <si>
    <t>Other Financing Sources - Subscription Liability</t>
  </si>
  <si>
    <t>0454</t>
  </si>
  <si>
    <t xml:space="preserve">        Subscription Liability - Current</t>
  </si>
  <si>
    <t>0535</t>
  </si>
  <si>
    <t xml:space="preserve">        Subscription Liability - Long Term</t>
  </si>
  <si>
    <t>0287</t>
  </si>
  <si>
    <t>Right To Use - Subscription Assets</t>
  </si>
  <si>
    <t>2500-300</t>
  </si>
  <si>
    <t xml:space="preserve">        Support Services - Business - Professional Technical Services</t>
  </si>
  <si>
    <t xml:space="preserve">        Support Services - Business - SBITAs Asset Expense - Present Value</t>
  </si>
  <si>
    <t>To record intangible right-to-use asset and related liability from new SBITA</t>
  </si>
  <si>
    <t>Enterprise Funds: Initial Journal Entry to Record SBITA (fiscal year 2024)</t>
  </si>
  <si>
    <t>Enterprise Funds: Journal Entry to Recognize SBITA payment from fiscal year 2023</t>
  </si>
  <si>
    <t>Governmental Fund - Annualized Year 1 Journal Entry (fiscal year 2024)</t>
  </si>
  <si>
    <t xml:space="preserve">To reclassify the first SBITA payments </t>
  </si>
  <si>
    <t>Entity-wide: Annualized Year 1 Journal Entries (fiscal year 2024)</t>
  </si>
  <si>
    <t>2700-780</t>
  </si>
  <si>
    <t>Support Services - Business - Amortization Expense - Right To Use - Subscription Assets (SBITAs)</t>
  </si>
  <si>
    <t>0288</t>
  </si>
  <si>
    <t xml:space="preserve">        Accumulated Amortization of Right To Use - Subscription Assets</t>
  </si>
  <si>
    <t>To eliminate fund level activity for first year and reclassify subscription liability</t>
  </si>
  <si>
    <t>Enterprise Funds: Annualized Year 1 Journal Entries (fiscal year 2024)</t>
  </si>
  <si>
    <t>To record June 2020 annual subscription payments for first year</t>
  </si>
  <si>
    <t>2500-780</t>
  </si>
  <si>
    <t>To reclassify subscription liability balance between current and long term</t>
  </si>
  <si>
    <t>900-0454</t>
  </si>
  <si>
    <t>900-0535</t>
  </si>
  <si>
    <t>To record subscription liability from new SBITA in Fund 900</t>
  </si>
  <si>
    <t>Entity-wide (General Long-Term Debt): Journal Entry (1st payment in Year 1)</t>
  </si>
  <si>
    <t>To record 1st payment and reclassify subscription liability balance between current and long term</t>
  </si>
  <si>
    <t>801-0287</t>
  </si>
  <si>
    <t>Right To Use - Subscription Assests</t>
  </si>
  <si>
    <t xml:space="preserve">Entity-wide: (Capital Assets - Governmental Funds) Implementation Costs Journal Entry </t>
  </si>
  <si>
    <t>To record intangible right-to-use asset and reduce the related implementation costs</t>
  </si>
  <si>
    <t>Entity-wide (General Long-Term Debt): Annual Year 2 Journal Entries</t>
  </si>
  <si>
    <t>Entity-wide (Capital Assets - Governmental Funds): Annualized Year 2 Journal Entry</t>
  </si>
  <si>
    <t>801-2500-780</t>
  </si>
  <si>
    <t>801-0288</t>
  </si>
  <si>
    <t>To reclassify the initial payment for the SoftDocs SBITA - software not implemented until the end of January 2021</t>
  </si>
  <si>
    <t>Governmental Fund: Journal Entry to Record SBITA (fiscal year 2021)</t>
  </si>
  <si>
    <t>To record student transportation expenditure and related proceeds from software subscription license</t>
  </si>
  <si>
    <t>Governmental Fund : Journal Entry to Recognize SBITA payment from fiscal year 2020</t>
  </si>
  <si>
    <t>To recognize the initial payment for the SoftDocs SBITA as expense in the correct fiscal year - software not implemented until the end of January 2021</t>
  </si>
  <si>
    <t>Entity-wide: Initial Journal Entry (fiscal year 2021)</t>
  </si>
  <si>
    <t>To record long-term liability for software subscription</t>
  </si>
  <si>
    <t>Right To Use - Subscription Assets (SBITAs)</t>
  </si>
  <si>
    <t>To record intangible right-to-use asset acquired by the school district as part of the new software subscription (SBITA)</t>
  </si>
  <si>
    <t xml:space="preserve">To reclassify the first of 5 annual subscription [ayments </t>
  </si>
  <si>
    <t>To eliminate fund level SBITA activity for the first payment</t>
  </si>
  <si>
    <t>Support Services - Business - Amortization Expense - Right To Use - Subscription Assets</t>
  </si>
  <si>
    <t>To reclassify subscription liability between current and greater than one year at the end of the first year</t>
  </si>
  <si>
    <t>To record Subscription liability from new bus Subscription in Fund 900</t>
  </si>
  <si>
    <t>To record intangible right-to-use asset from new software subscription (SBITA) in Fund 801</t>
  </si>
  <si>
    <t>To record 6 monthly Subscription payments for first year</t>
  </si>
  <si>
    <t>To reclassify Subscription liability balance between current and long term</t>
  </si>
  <si>
    <t>Entity-wide: Initial Journal Entry (fiscal year 2023)</t>
  </si>
  <si>
    <t>0799</t>
  </si>
  <si>
    <t>Beginning Net Position - Restated - July 1, 2022</t>
  </si>
  <si>
    <t xml:space="preserve">        Beginning Net Position - Restated - July 1, 2022</t>
  </si>
  <si>
    <t xml:space="preserve">To reclassify the annual subscription payment. </t>
  </si>
  <si>
    <t>To eliminate fund level SBITA activity for the current year payment</t>
  </si>
  <si>
    <t>To reclassify subscription liability between current and greater than one year at the end of the fiscal year</t>
  </si>
  <si>
    <t>The government’s right to use the SBITA vendor's information technology (IT) software as conveyed by a contract between the school district and the SBITA vendor for a specific time period and under certain provisions. The contract can be for the right-to-use the IT software alone or in combination with tangible capital assets (the underlying IT assets), expendable supplies or services as specified in the contract. Applicable to Entity-wide Funds for Capital Assets (Funds 800, 801 &amp; 859). Effective FY 2022</t>
  </si>
  <si>
    <t>The accumulated amount of amortization expense recorded by the school district (government) for the right-to-use subscription assets. Applicable to Entity-wide Funds for Capital Assets (Funds 800, 801 &amp; 859). Effective FY 2022</t>
  </si>
  <si>
    <t>The portion of the cost of a subscription asset which is charged as an expense during a particular period.  In accounting for amortization, the value of the right to use asset is apportioned over the subscription term and each period is charged a portion of such costs. Applicable to Entity-wide Funds for Capital Assets (Funds 800, 801 &amp; 859). Effective FY 2023</t>
  </si>
  <si>
    <t xml:space="preserve">  756</t>
  </si>
  <si>
    <t>Amortization Expense – Right to Use – Subscription Assets (SBITAs)</t>
  </si>
  <si>
    <t>Present value of the subscription liability recorded as expense when a new subscription-based information technology arrangement (SBITA) commences. The subscription proceeds for any new arrangements are to be recorded as “other financing sources.” Effective FY 2023</t>
  </si>
  <si>
    <t xml:space="preserve">  534</t>
  </si>
  <si>
    <t xml:space="preserve">SBITA greater than 12 months </t>
  </si>
  <si>
    <t>Covers costs for a SBITA (greater than 12 months including renewal options, if appropriate) vendor’s IT software, along or in combination with tangible capital assets (the underlying IT assets) or specified in the contract for a period of time in an exchange or exchange-like transaction. There are multiple types of arrangements available – cloud-based software, software as a service, infrastructure as a service, and platform as a service. Effective FY 2023.</t>
  </si>
  <si>
    <t xml:space="preserve">  535</t>
  </si>
  <si>
    <t>SBITA greater than 12 months - Initial Implementation</t>
  </si>
  <si>
    <t>Initial Implementation stage for SBITA – Covers ancillary charges related to the designing the chosen path, such as configuration, coding, testing, and installation associated with the government’s access to the underlying IT assets. Other ancillary charges necessary to place the subscription asset into service also should be included in this stage. Data conversion activities can be capitalized if deemed necessary to place the asset into service. Effective FY 2023.</t>
  </si>
  <si>
    <t xml:space="preserve">  536</t>
  </si>
  <si>
    <t>SBITA greater than 12 months - Operation &amp; Additional Implementation – Software Maintenance &amp; Support</t>
  </si>
  <si>
    <t>Annual maintenance, troubleshooting, training, and other activities associated with the government’s ongoing access to the underlying SBITA IT assets. May include additional implementation activities, such as those related to additional modules, that occur after the subscription asset is placed into service. Data conversion should be considered an activity of the initial implementation stage only to the extent that it is determined to be necessary to place the subscription asset into service—that is, in condition for use. Effective FY 2023.</t>
  </si>
  <si>
    <t xml:space="preserve">  537</t>
  </si>
  <si>
    <t>SBITA greater than 12 months - Variable Payments - CPI</t>
  </si>
  <si>
    <t>SBITA Variable payments that depend on an index or a rate, initially measured using the index or rate as of the com-mencement of the subscription term. Changes in the index or rate resulting in additional costs will be recorded as current year expenditures. Effective FY 2023.</t>
  </si>
  <si>
    <t xml:space="preserve">  538</t>
  </si>
  <si>
    <t>SBITA greater than 12 months - Variable Payments - USAGE</t>
  </si>
  <si>
    <t>SBITA Variable payments other than those that depend on an index or a rate, such as variable payments based on future performance of a government, usage of the underlying IT assets, or number of user seats. Effective FY 2023.</t>
  </si>
  <si>
    <t>SBITA - Preliminary</t>
  </si>
  <si>
    <t>Activities in this stage include the conceptual formulation and evaluation of alternatives, the determination of the existence of needed technology, and the final selection of alternatives for the SBITA. Effective FY 2023.</t>
  </si>
  <si>
    <t>2500-532</t>
  </si>
  <si>
    <t>2700-532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</si>
</sst>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_ * #,##0.00_ ;_ * \-#,##0.00_ ;_ * &quot;-&quot;??_ ;_ @_ "/>
    <numFmt numFmtId="165" formatCode="_ &quot;$&quot;\ * #,##0.00_ ;_ &quot;$&quot;\ * \-#,##0.00_ ;_ &quot;$&quot;\ * &quot;-&quot;??_ ;_ @_ "/>
    <numFmt numFmtId="166" formatCode="[$-409]mmmm\ d\,\ yyyy;@"/>
    <numFmt numFmtId="167" formatCode="0.00_);\(0.00\)"/>
  </numFmts>
  <fonts count="85">
    <font>
      <sz val="11"/>
      <color theme="1"/>
      <name val="Calibri"/>
      <family val="2"/>
      <scheme val="minor"/>
    </font>
    <font>
      <b/>
      <sz val="11"/>
      <color theme="1"/>
      <name val="Calibri"/>
      <family val="2"/>
      <scheme val="minor"/>
    </font>
    <font>
      <sz val="12"/>
      <name val="Times New Roman"/>
      <family val="1"/>
    </font>
    <font>
      <b/>
      <sz val="10"/>
      <name val="Calibri"/>
      <family val="2"/>
      <scheme val="minor"/>
    </font>
    <font>
      <sz val="10"/>
      <name val="Calibri"/>
      <family val="2"/>
      <scheme val="minor"/>
    </font>
    <font>
      <b/>
      <sz val="10"/>
      <color rgb="FFFF0000"/>
      <name val="Calibri"/>
      <family val="2"/>
      <scheme val="minor"/>
    </font>
    <font>
      <sz val="10"/>
      <name val="Times New Roman"/>
      <family val="1"/>
    </font>
    <font>
      <u/>
      <sz val="10"/>
      <name val="Calibri"/>
      <family val="2"/>
      <scheme val="minor"/>
    </font>
    <font>
      <sz val="10"/>
      <name val="Arial"/>
      <family val="2"/>
    </font>
    <font>
      <b/>
      <u/>
      <sz val="10"/>
      <name val="Calibri"/>
      <family val="2"/>
      <scheme val="minor"/>
    </font>
    <font>
      <b/>
      <u/>
      <sz val="11"/>
      <color theme="1"/>
      <name val="Calibri"/>
      <family val="2"/>
      <scheme val="minor"/>
    </font>
    <font>
      <b/>
      <i/>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u/>
      <sz val="11"/>
      <name val="Calibri"/>
      <family val="2"/>
      <scheme val="minor"/>
    </font>
    <font>
      <u/>
      <sz val="11"/>
      <name val="Calibri"/>
      <family val="2"/>
      <scheme val="minor"/>
    </font>
    <font>
      <sz val="12"/>
      <name val="Calibri"/>
      <family val="2"/>
      <scheme val="minor"/>
    </font>
    <font>
      <b/>
      <sz val="12"/>
      <name val="Calibri"/>
      <family val="2"/>
      <scheme val="minor"/>
    </font>
    <font>
      <sz val="12"/>
      <color indexed="10"/>
      <name val="Calibri"/>
      <family val="2"/>
      <scheme val="minor"/>
    </font>
    <font>
      <i/>
      <sz val="11"/>
      <color rgb="FFFF0000"/>
      <name val="Calibri"/>
      <family val="2"/>
      <scheme val="minor"/>
    </font>
    <font>
      <u/>
      <sz val="11"/>
      <color theme="1"/>
      <name val="Calibri"/>
      <family val="2"/>
      <scheme val="minor"/>
    </font>
    <font>
      <b/>
      <u/>
      <sz val="18"/>
      <name val="Calibri"/>
      <family val="2"/>
      <scheme val="minor"/>
    </font>
    <font>
      <b/>
      <u/>
      <sz val="12"/>
      <name val="Calibri"/>
      <family val="2"/>
      <scheme val="minor"/>
    </font>
    <font>
      <sz val="12"/>
      <color theme="1"/>
      <name val="Calibri"/>
      <family val="2"/>
      <scheme val="minor"/>
    </font>
    <font>
      <b/>
      <sz val="12"/>
      <color rgb="FF0000CC"/>
      <name val="Calibri"/>
      <family val="2"/>
      <scheme val="minor"/>
    </font>
    <font>
      <b/>
      <sz val="12"/>
      <color rgb="FFC00000"/>
      <name val="Calibri"/>
      <family val="2"/>
      <scheme val="minor"/>
    </font>
    <font>
      <u/>
      <sz val="12"/>
      <name val="Calibri"/>
      <family val="2"/>
      <scheme val="minor"/>
    </font>
    <font>
      <sz val="12"/>
      <color rgb="FF0000CC"/>
      <name val="Calibri"/>
      <family val="2"/>
      <scheme val="minor"/>
    </font>
    <font>
      <b/>
      <u/>
      <sz val="11"/>
      <color rgb="FF0000CC"/>
      <name val="Calibri"/>
      <family val="2"/>
      <scheme val="minor"/>
    </font>
    <font>
      <b/>
      <sz val="11"/>
      <color rgb="FF0000CC"/>
      <name val="Calibri"/>
      <family val="2"/>
      <scheme val="minor"/>
    </font>
    <font>
      <sz val="11"/>
      <color theme="1"/>
      <name val="Franklin Gothic Book"/>
      <family val="2"/>
    </font>
    <font>
      <sz val="8"/>
      <color theme="1"/>
      <name val="Franklin Gothic Book"/>
      <family val="2"/>
    </font>
    <font>
      <sz val="8"/>
      <color rgb="FFFF0000"/>
      <name val="Franklin Gothic Book"/>
      <family val="2"/>
    </font>
    <font>
      <sz val="8"/>
      <name val="Franklin Gothic Book"/>
      <family val="2"/>
    </font>
    <font>
      <u/>
      <sz val="8"/>
      <color theme="1"/>
      <name val="Franklin Gothic Book"/>
      <family val="2"/>
    </font>
    <font>
      <sz val="10"/>
      <name val="Monotype Sorts"/>
      <charset val="2"/>
    </font>
    <font>
      <b/>
      <sz val="10"/>
      <name val="Arial"/>
      <family val="2"/>
    </font>
    <font>
      <b/>
      <sz val="10"/>
      <color indexed="12"/>
      <name val="Arial"/>
      <family val="2"/>
    </font>
    <font>
      <b/>
      <sz val="9"/>
      <name val="Arial"/>
      <family val="2"/>
    </font>
    <font>
      <b/>
      <sz val="9"/>
      <name val="Monotype Sorts"/>
      <charset val="2"/>
    </font>
    <font>
      <sz val="8"/>
      <name val="Arial"/>
      <family val="2"/>
    </font>
    <font>
      <sz val="8"/>
      <name val="Univers Medium"/>
      <family val="2"/>
    </font>
    <font>
      <b/>
      <sz val="11"/>
      <name val="Bodoni MT Black"/>
      <family val="1"/>
    </font>
    <font>
      <sz val="10"/>
      <color indexed="10"/>
      <name val="Times New Roman"/>
      <family val="1"/>
    </font>
    <font>
      <sz val="10"/>
      <color indexed="12"/>
      <name val="Arial"/>
      <family val="2"/>
    </font>
    <font>
      <sz val="7.5"/>
      <name val="Arial"/>
      <family val="2"/>
    </font>
    <font>
      <b/>
      <sz val="11"/>
      <name val="Arial Narrow"/>
      <family val="2"/>
    </font>
    <font>
      <sz val="11"/>
      <name val="Arial Narrow"/>
      <family val="2"/>
    </font>
    <font>
      <sz val="10"/>
      <name val="Arial Narrow"/>
      <family val="2"/>
    </font>
    <font>
      <sz val="12"/>
      <name val="Arial Narrow"/>
      <family val="2"/>
    </font>
    <font>
      <b/>
      <sz val="12"/>
      <name val="Arial Narrow"/>
      <family val="2"/>
    </font>
    <font>
      <u/>
      <sz val="11"/>
      <name val="Arial Narrow"/>
      <family val="2"/>
    </font>
    <font>
      <b/>
      <u/>
      <sz val="6"/>
      <name val="Arial Narrow"/>
      <family val="2"/>
    </font>
    <font>
      <b/>
      <sz val="6"/>
      <name val="Arial Narrow"/>
      <family val="2"/>
    </font>
    <font>
      <b/>
      <sz val="8"/>
      <name val="Arial Narrow"/>
      <family val="2"/>
    </font>
    <font>
      <b/>
      <sz val="8"/>
      <color theme="1"/>
      <name val="Franklin Gothic Book"/>
      <family val="2"/>
    </font>
    <font>
      <b/>
      <sz val="11"/>
      <color rgb="FF0000CC"/>
      <name val="Arial Narrow"/>
      <family val="2"/>
    </font>
    <font>
      <u/>
      <sz val="11"/>
      <color rgb="FF0000CC"/>
      <name val="Calibri"/>
      <family val="2"/>
      <scheme val="minor"/>
    </font>
    <font>
      <sz val="10"/>
      <color rgb="FF660066"/>
      <name val="Calibri"/>
      <family val="2"/>
      <scheme val="minor"/>
    </font>
    <font>
      <sz val="11"/>
      <color rgb="FF660066"/>
      <name val="Calibri"/>
      <family val="2"/>
      <scheme val="minor"/>
    </font>
    <font>
      <sz val="11"/>
      <color rgb="FF0000CC"/>
      <name val="Calibri"/>
      <family val="2"/>
      <scheme val="minor"/>
    </font>
    <font>
      <i/>
      <sz val="11"/>
      <color rgb="FF0000CC"/>
      <name val="Calibri"/>
      <family val="2"/>
      <scheme val="minor"/>
    </font>
    <font>
      <sz val="11"/>
      <color rgb="FF6600CC"/>
      <name val="Calibri"/>
      <family val="2"/>
      <scheme val="minor"/>
    </font>
    <font>
      <i/>
      <sz val="11"/>
      <color rgb="FF6600CC"/>
      <name val="Calibri"/>
      <family val="2"/>
      <scheme val="minor"/>
    </font>
    <font>
      <b/>
      <sz val="11"/>
      <color rgb="FF660066"/>
      <name val="Calibri"/>
      <family val="2"/>
      <scheme val="minor"/>
    </font>
    <font>
      <b/>
      <sz val="11"/>
      <color rgb="FFC00000"/>
      <name val="Calibri"/>
      <family val="2"/>
      <scheme val="minor"/>
    </font>
    <font>
      <sz val="12"/>
      <color rgb="FFFF0000"/>
      <name val="Calibri"/>
      <family val="2"/>
      <scheme val="minor"/>
    </font>
    <font>
      <i/>
      <sz val="11"/>
      <color theme="1"/>
      <name val="Calibri"/>
      <family val="2"/>
      <scheme val="minor"/>
    </font>
    <font>
      <sz val="11"/>
      <color rgb="FFFF0000"/>
      <name val="Calibri"/>
      <family val="2"/>
      <scheme val="minor"/>
    </font>
    <font>
      <b/>
      <sz val="12"/>
      <color rgb="FF003399"/>
      <name val="Calibri"/>
      <family val="2"/>
      <scheme val="minor"/>
    </font>
    <font>
      <b/>
      <i/>
      <sz val="12"/>
      <color rgb="FF003399"/>
      <name val="Calibri"/>
      <family val="2"/>
      <scheme val="minor"/>
    </font>
    <font>
      <sz val="12"/>
      <color rgb="FF003399"/>
      <name val="Calibri"/>
      <family val="2"/>
      <scheme val="minor"/>
    </font>
    <font>
      <sz val="12"/>
      <color rgb="FF002B82"/>
      <name val="Calibri"/>
      <family val="2"/>
      <scheme val="minor"/>
    </font>
    <font>
      <b/>
      <u/>
      <sz val="14"/>
      <name val="Calibri"/>
      <family val="2"/>
      <scheme val="minor"/>
    </font>
    <font>
      <b/>
      <i/>
      <sz val="12"/>
      <name val="Calibri"/>
      <family val="2"/>
      <scheme val="minor"/>
    </font>
    <font>
      <b/>
      <sz val="12"/>
      <color rgb="FF002B82"/>
      <name val="Calibri"/>
      <family val="2"/>
      <scheme val="minor"/>
    </font>
    <font>
      <b/>
      <sz val="10"/>
      <color rgb="FF002B82"/>
      <name val="Calibri"/>
      <family val="2"/>
      <scheme val="minor"/>
    </font>
    <font>
      <sz val="13"/>
      <color theme="1"/>
      <name val="Calibri"/>
      <family val="2"/>
      <scheme val="minor"/>
    </font>
    <font>
      <b/>
      <sz val="13"/>
      <color rgb="FF003399"/>
      <name val="Calibri"/>
      <family val="2"/>
      <scheme val="minor"/>
    </font>
    <font>
      <b/>
      <u/>
      <sz val="14"/>
      <color rgb="FF003399"/>
      <name val="Calibri"/>
      <family val="2"/>
      <scheme val="minor"/>
    </font>
    <font>
      <b/>
      <i/>
      <u/>
      <sz val="12"/>
      <name val="Calibri"/>
      <family val="2"/>
      <scheme val="minor"/>
    </font>
    <font>
      <b/>
      <i/>
      <u/>
      <sz val="12"/>
      <color rgb="FF002B82"/>
      <name val="Calibri"/>
      <family val="2"/>
      <scheme val="minor"/>
    </font>
    <font>
      <b/>
      <sz val="10"/>
      <color rgb="FF660066"/>
      <name val="Calibri"/>
      <family val="2"/>
      <scheme val="minor"/>
    </font>
    <font>
      <b/>
      <sz val="11"/>
      <color rgb="FFFF0000"/>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FF00"/>
        <bgColor indexed="64"/>
      </patternFill>
    </fill>
    <fill>
      <patternFill patternType="solid">
        <fgColor rgb="FF00FFFF"/>
        <bgColor indexed="64"/>
      </patternFill>
    </fill>
    <fill>
      <patternFill patternType="solid">
        <fgColor rgb="FFFFFF99"/>
        <bgColor indexed="64"/>
      </patternFill>
    </fill>
    <fill>
      <patternFill patternType="solid">
        <fgColor theme="6" tint="0.59999389629810485"/>
        <bgColor indexed="64"/>
      </patternFill>
    </fill>
    <fill>
      <patternFill patternType="solid">
        <fgColor rgb="FF66FFFF"/>
        <bgColor indexed="64"/>
      </patternFill>
    </fill>
    <fill>
      <patternFill patternType="solid">
        <fgColor theme="4" tint="0.59999389629810485"/>
        <bgColor indexed="64"/>
      </patternFill>
    </fill>
  </fills>
  <borders count="28">
    <border>
      <left/>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xf numFmtId="0" fontId="2" fillId="0" borderId="0"/>
    <xf numFmtId="164" fontId="6" fillId="0" borderId="0" applyFont="0" applyFill="0" applyBorder="0" applyAlignment="0" applyProtection="0"/>
    <xf numFmtId="165" fontId="6" fillId="0" borderId="0" applyFont="0" applyFill="0" applyBorder="0" applyAlignment="0" applyProtection="0"/>
    <xf numFmtId="0" fontId="8" fillId="0" borderId="0"/>
    <xf numFmtId="0" fontId="2" fillId="0" borderId="0"/>
    <xf numFmtId="164" fontId="6" fillId="0" borderId="0" applyFont="0" applyFill="0" applyBorder="0" applyAlignment="0" applyProtection="0"/>
    <xf numFmtId="165" fontId="6" fillId="0" borderId="0" applyFont="0" applyFill="0" applyBorder="0" applyAlignment="0" applyProtection="0"/>
    <xf numFmtId="166" fontId="31" fillId="0" borderId="0"/>
    <xf numFmtId="0" fontId="8" fillId="0" borderId="0"/>
    <xf numFmtId="0" fontId="8" fillId="0" borderId="0"/>
    <xf numFmtId="165" fontId="6" fillId="0" borderId="0" applyFont="0" applyFill="0" applyBorder="0" applyAlignment="0" applyProtection="0"/>
    <xf numFmtId="0" fontId="2" fillId="0" borderId="0"/>
    <xf numFmtId="0" fontId="8" fillId="0" borderId="0"/>
    <xf numFmtId="164" fontId="6" fillId="0" borderId="0" applyFont="0" applyFill="0" applyBorder="0" applyAlignment="0" applyProtection="0"/>
    <xf numFmtId="165" fontId="6" fillId="0" borderId="0" applyFont="0" applyFill="0" applyBorder="0" applyAlignment="0" applyProtection="0"/>
  </cellStyleXfs>
  <cellXfs count="398">
    <xf numFmtId="0" fontId="0" fillId="0" borderId="0" xfId="0"/>
    <xf numFmtId="40" fontId="3" fillId="0" borderId="0" xfId="1" applyNumberFormat="1" applyFont="1" applyAlignment="1">
      <alignment horizontal="left"/>
    </xf>
    <xf numFmtId="40" fontId="4" fillId="0" borderId="0" xfId="1" applyNumberFormat="1" applyFont="1"/>
    <xf numFmtId="0" fontId="4" fillId="0" borderId="0" xfId="1" applyFont="1"/>
    <xf numFmtId="4" fontId="4" fillId="0" borderId="0" xfId="1" applyNumberFormat="1" applyFont="1"/>
    <xf numFmtId="40" fontId="3" fillId="0" borderId="0" xfId="1" applyNumberFormat="1" applyFont="1"/>
    <xf numFmtId="40" fontId="3" fillId="0" borderId="0" xfId="1" quotePrefix="1" applyNumberFormat="1" applyFont="1"/>
    <xf numFmtId="40" fontId="4" fillId="0" borderId="0" xfId="1" quotePrefix="1" applyNumberFormat="1" applyFont="1"/>
    <xf numFmtId="4" fontId="3" fillId="0" borderId="4" xfId="1" applyNumberFormat="1" applyFont="1" applyBorder="1" applyAlignment="1">
      <alignment horizontal="centerContinuous"/>
    </xf>
    <xf numFmtId="0" fontId="3" fillId="0" borderId="5" xfId="1" applyFont="1" applyBorder="1" applyAlignment="1">
      <alignment horizontal="center"/>
    </xf>
    <xf numFmtId="164" fontId="3" fillId="0" borderId="3" xfId="2" applyFont="1" applyBorder="1" applyAlignment="1">
      <alignment horizontal="center"/>
    </xf>
    <xf numFmtId="0" fontId="3" fillId="0" borderId="6" xfId="1" applyFont="1" applyBorder="1" applyAlignment="1">
      <alignment horizontal="center"/>
    </xf>
    <xf numFmtId="164" fontId="3" fillId="0" borderId="1" xfId="2" applyFont="1" applyBorder="1" applyAlignment="1">
      <alignment horizontal="center"/>
    </xf>
    <xf numFmtId="0" fontId="3" fillId="0" borderId="7" xfId="1" applyFont="1" applyBorder="1" applyAlignment="1">
      <alignment horizontal="center"/>
    </xf>
    <xf numFmtId="164" fontId="3" fillId="0" borderId="8" xfId="2" applyFont="1" applyBorder="1" applyAlignment="1">
      <alignment horizontal="center"/>
    </xf>
    <xf numFmtId="164" fontId="3" fillId="0" borderId="7" xfId="2" applyFont="1" applyBorder="1" applyAlignment="1">
      <alignment horizontal="center"/>
    </xf>
    <xf numFmtId="164" fontId="4" fillId="0" borderId="0" xfId="2" applyFont="1"/>
    <xf numFmtId="0" fontId="3" fillId="0" borderId="0" xfId="1" applyFont="1"/>
    <xf numFmtId="164" fontId="4" fillId="0" borderId="9" xfId="2" applyFont="1" applyBorder="1"/>
    <xf numFmtId="4" fontId="4" fillId="0" borderId="9" xfId="1" applyNumberFormat="1" applyFont="1" applyBorder="1"/>
    <xf numFmtId="0" fontId="4" fillId="0" borderId="9" xfId="1" applyFont="1" applyBorder="1"/>
    <xf numFmtId="4" fontId="4" fillId="0" borderId="10" xfId="3" applyNumberFormat="1" applyFont="1" applyBorder="1"/>
    <xf numFmtId="164" fontId="4" fillId="0" borderId="0" xfId="2" applyFont="1" applyBorder="1"/>
    <xf numFmtId="40" fontId="3" fillId="0" borderId="11" xfId="1" applyNumberFormat="1" applyFont="1" applyBorder="1"/>
    <xf numFmtId="40" fontId="4" fillId="0" borderId="9" xfId="1" applyNumberFormat="1" applyFont="1" applyBorder="1"/>
    <xf numFmtId="40" fontId="7" fillId="0" borderId="0" xfId="1" applyNumberFormat="1" applyFont="1" applyAlignment="1">
      <alignment horizontal="center"/>
    </xf>
    <xf numFmtId="40" fontId="4" fillId="0" borderId="11" xfId="1" applyNumberFormat="1" applyFont="1" applyBorder="1"/>
    <xf numFmtId="0" fontId="3" fillId="0" borderId="0" xfId="4" applyFont="1"/>
    <xf numFmtId="0" fontId="4" fillId="0" borderId="0" xfId="4" applyFont="1"/>
    <xf numFmtId="0" fontId="9" fillId="0" borderId="0" xfId="4" applyFont="1"/>
    <xf numFmtId="0" fontId="7" fillId="0" borderId="0" xfId="4" applyFont="1"/>
    <xf numFmtId="0" fontId="3" fillId="0" borderId="0" xfId="4" quotePrefix="1" applyFont="1"/>
    <xf numFmtId="0" fontId="10" fillId="0" borderId="0" xfId="0" applyFont="1"/>
    <xf numFmtId="0" fontId="1" fillId="0" borderId="0" xfId="0" applyFont="1" applyAlignment="1">
      <alignment horizontal="center" wrapText="1"/>
    </xf>
    <xf numFmtId="0" fontId="10" fillId="0" borderId="0" xfId="0" applyFont="1" applyAlignment="1">
      <alignment horizontal="center" wrapText="1"/>
    </xf>
    <xf numFmtId="0" fontId="14" fillId="0" borderId="0" xfId="4" applyFont="1"/>
    <xf numFmtId="0" fontId="12" fillId="0" borderId="0" xfId="0" applyFont="1"/>
    <xf numFmtId="0" fontId="15" fillId="0" borderId="0" xfId="4" applyFont="1"/>
    <xf numFmtId="0" fontId="13" fillId="0" borderId="0" xfId="4" quotePrefix="1" applyFont="1"/>
    <xf numFmtId="0" fontId="16" fillId="0" borderId="0" xfId="4" applyFont="1"/>
    <xf numFmtId="0" fontId="14" fillId="0" borderId="0" xfId="4" quotePrefix="1" applyFont="1"/>
    <xf numFmtId="0" fontId="15" fillId="0" borderId="0" xfId="4" applyFont="1" applyAlignment="1">
      <alignment horizontal="center" wrapText="1"/>
    </xf>
    <xf numFmtId="0" fontId="17" fillId="0" borderId="0" xfId="5" applyFont="1"/>
    <xf numFmtId="0" fontId="4" fillId="0" borderId="0" xfId="5" applyFont="1"/>
    <xf numFmtId="164" fontId="17" fillId="0" borderId="0" xfId="6" applyFont="1"/>
    <xf numFmtId="164" fontId="18" fillId="0" borderId="0" xfId="6" applyFont="1"/>
    <xf numFmtId="0" fontId="18" fillId="0" borderId="12" xfId="4" applyFont="1" applyBorder="1" applyAlignment="1">
      <alignment horizontal="center"/>
    </xf>
    <xf numFmtId="164" fontId="18" fillId="0" borderId="12" xfId="6" applyFont="1" applyBorder="1" applyAlignment="1">
      <alignment horizontal="center"/>
    </xf>
    <xf numFmtId="0" fontId="17" fillId="0" borderId="0" xfId="4" applyFont="1" applyAlignment="1">
      <alignment horizontal="center"/>
    </xf>
    <xf numFmtId="4" fontId="17" fillId="0" borderId="0" xfId="4" applyNumberFormat="1" applyFont="1" applyAlignment="1">
      <alignment horizontal="right"/>
    </xf>
    <xf numFmtId="4" fontId="17" fillId="0" borderId="0" xfId="6" applyNumberFormat="1" applyFont="1" applyAlignment="1">
      <alignment horizontal="right"/>
    </xf>
    <xf numFmtId="4" fontId="17" fillId="0" borderId="0" xfId="6" applyNumberFormat="1" applyFont="1" applyFill="1" applyAlignment="1">
      <alignment horizontal="right"/>
    </xf>
    <xf numFmtId="4" fontId="4" fillId="0" borderId="0" xfId="5" applyNumberFormat="1" applyFont="1" applyAlignment="1">
      <alignment horizontal="right"/>
    </xf>
    <xf numFmtId="4" fontId="14" fillId="0" borderId="0" xfId="5" applyNumberFormat="1" applyFont="1" applyAlignment="1">
      <alignment horizontal="right"/>
    </xf>
    <xf numFmtId="4" fontId="17" fillId="0" borderId="9" xfId="6" applyNumberFormat="1" applyFont="1" applyBorder="1" applyAlignment="1">
      <alignment horizontal="right"/>
    </xf>
    <xf numFmtId="4" fontId="17" fillId="0" borderId="9" xfId="6" applyNumberFormat="1" applyFont="1" applyFill="1" applyBorder="1" applyAlignment="1">
      <alignment horizontal="right"/>
    </xf>
    <xf numFmtId="4" fontId="17" fillId="0" borderId="11" xfId="4" applyNumberFormat="1" applyFont="1" applyBorder="1" applyAlignment="1">
      <alignment horizontal="right"/>
    </xf>
    <xf numFmtId="4" fontId="17" fillId="0" borderId="11" xfId="6" applyNumberFormat="1" applyFont="1" applyBorder="1" applyAlignment="1">
      <alignment horizontal="right"/>
    </xf>
    <xf numFmtId="164" fontId="4" fillId="0" borderId="0" xfId="6" applyFont="1"/>
    <xf numFmtId="0" fontId="18" fillId="0" borderId="0" xfId="5" applyFont="1" applyAlignment="1">
      <alignment horizontal="center" vertical="top"/>
    </xf>
    <xf numFmtId="164" fontId="17" fillId="0" borderId="0" xfId="6" applyFont="1" applyFill="1" applyBorder="1"/>
    <xf numFmtId="164" fontId="18" fillId="0" borderId="0" xfId="6" applyFont="1" applyFill="1" applyBorder="1" applyAlignment="1">
      <alignment horizontal="center"/>
    </xf>
    <xf numFmtId="0" fontId="17" fillId="0" borderId="0" xfId="4" applyFont="1"/>
    <xf numFmtId="164" fontId="17" fillId="0" borderId="0" xfId="6" applyFont="1" applyProtection="1"/>
    <xf numFmtId="164" fontId="19" fillId="0" borderId="0" xfId="6" applyFont="1" applyAlignment="1">
      <alignment wrapText="1"/>
    </xf>
    <xf numFmtId="164" fontId="17" fillId="0" borderId="0" xfId="6" applyFont="1" applyFill="1" applyBorder="1" applyProtection="1">
      <protection locked="0"/>
    </xf>
    <xf numFmtId="165" fontId="18" fillId="0" borderId="11" xfId="7" applyFont="1" applyBorder="1" applyProtection="1"/>
    <xf numFmtId="164" fontId="18" fillId="0" borderId="0" xfId="6" applyFont="1" applyBorder="1" applyAlignment="1">
      <alignment horizontal="center"/>
    </xf>
    <xf numFmtId="0" fontId="17" fillId="0" borderId="12" xfId="4" applyFont="1" applyBorder="1"/>
    <xf numFmtId="164" fontId="17" fillId="0" borderId="0" xfId="6" applyFont="1" applyBorder="1" applyProtection="1"/>
    <xf numFmtId="164" fontId="17" fillId="0" borderId="13" xfId="6" applyFont="1" applyBorder="1" applyProtection="1"/>
    <xf numFmtId="164" fontId="4" fillId="0" borderId="0" xfId="6" applyFont="1" applyBorder="1"/>
    <xf numFmtId="0" fontId="3" fillId="0" borderId="3" xfId="1" applyFont="1" applyBorder="1" applyAlignment="1">
      <alignment horizontal="centerContinuous"/>
    </xf>
    <xf numFmtId="164" fontId="3" fillId="0" borderId="6" xfId="2" applyFont="1" applyBorder="1" applyAlignment="1">
      <alignment horizontal="center"/>
    </xf>
    <xf numFmtId="40" fontId="3" fillId="0" borderId="3" xfId="1" applyNumberFormat="1" applyFont="1" applyBorder="1" applyAlignment="1">
      <alignment horizontal="center"/>
    </xf>
    <xf numFmtId="164" fontId="3" fillId="0" borderId="15" xfId="2" applyFont="1" applyBorder="1" applyAlignment="1">
      <alignment horizontal="center"/>
    </xf>
    <xf numFmtId="164" fontId="3" fillId="0" borderId="9" xfId="2" applyFont="1" applyBorder="1" applyAlignment="1">
      <alignment horizontal="center"/>
    </xf>
    <xf numFmtId="40" fontId="3" fillId="0" borderId="14" xfId="1" applyNumberFormat="1" applyFont="1" applyBorder="1" applyAlignment="1">
      <alignment horizontal="center"/>
    </xf>
    <xf numFmtId="164" fontId="3" fillId="0" borderId="0" xfId="2" applyFont="1" applyBorder="1" applyAlignment="1">
      <alignment horizontal="center"/>
    </xf>
    <xf numFmtId="40" fontId="3" fillId="0" borderId="17" xfId="1" applyNumberFormat="1" applyFont="1" applyBorder="1" applyAlignment="1">
      <alignment horizontal="center"/>
    </xf>
    <xf numFmtId="4" fontId="3" fillId="0" borderId="2" xfId="1" applyNumberFormat="1" applyFont="1" applyBorder="1" applyAlignment="1">
      <alignment horizontal="centerContinuous"/>
    </xf>
    <xf numFmtId="4" fontId="4" fillId="0" borderId="0" xfId="3" applyNumberFormat="1" applyFont="1" applyBorder="1"/>
    <xf numFmtId="0" fontId="17" fillId="0" borderId="0" xfId="5" applyFont="1" applyAlignment="1">
      <alignment horizontal="left" wrapText="1"/>
    </xf>
    <xf numFmtId="164" fontId="18" fillId="0" borderId="0" xfId="6" applyFont="1" applyAlignment="1">
      <alignment horizontal="center"/>
    </xf>
    <xf numFmtId="0" fontId="18" fillId="0" borderId="9" xfId="4" applyFont="1" applyBorder="1" applyAlignment="1">
      <alignment horizontal="center"/>
    </xf>
    <xf numFmtId="164" fontId="19" fillId="0" borderId="0" xfId="6" applyFont="1" applyAlignment="1">
      <alignment horizontal="left" wrapText="1"/>
    </xf>
    <xf numFmtId="0" fontId="1" fillId="0" borderId="0" xfId="0" applyFont="1"/>
    <xf numFmtId="0" fontId="20" fillId="0" borderId="0" xfId="0" applyFont="1"/>
    <xf numFmtId="0" fontId="21" fillId="0" borderId="0" xfId="0" applyFont="1"/>
    <xf numFmtId="0" fontId="14" fillId="2" borderId="0" xfId="4" applyFont="1" applyFill="1"/>
    <xf numFmtId="0" fontId="18" fillId="0" borderId="0" xfId="5" applyFont="1"/>
    <xf numFmtId="4" fontId="17" fillId="3" borderId="11" xfId="4" applyNumberFormat="1" applyFont="1" applyFill="1" applyBorder="1" applyAlignment="1">
      <alignment horizontal="right"/>
    </xf>
    <xf numFmtId="0" fontId="18" fillId="0" borderId="0" xfId="4" applyFont="1" applyAlignment="1">
      <alignment horizontal="center"/>
    </xf>
    <xf numFmtId="0" fontId="18" fillId="0" borderId="12" xfId="4" applyFont="1" applyBorder="1" applyAlignment="1">
      <alignment horizontal="center" wrapText="1"/>
    </xf>
    <xf numFmtId="0" fontId="22" fillId="0" borderId="0" xfId="4" applyFont="1"/>
    <xf numFmtId="0" fontId="23" fillId="0" borderId="0" xfId="4" applyFont="1"/>
    <xf numFmtId="0" fontId="24" fillId="0" borderId="0" xfId="0" applyFont="1"/>
    <xf numFmtId="49" fontId="17" fillId="0" borderId="0" xfId="4" applyNumberFormat="1" applyFont="1"/>
    <xf numFmtId="0" fontId="17" fillId="0" borderId="0" xfId="4" quotePrefix="1" applyFont="1"/>
    <xf numFmtId="0" fontId="26" fillId="0" borderId="0" xfId="4" applyFont="1"/>
    <xf numFmtId="0" fontId="18" fillId="0" borderId="0" xfId="4" quotePrefix="1" applyFont="1"/>
    <xf numFmtId="0" fontId="27" fillId="0" borderId="0" xfId="4" applyFont="1"/>
    <xf numFmtId="4" fontId="14" fillId="0" borderId="0" xfId="4" applyNumberFormat="1" applyFont="1"/>
    <xf numFmtId="4" fontId="12" fillId="0" borderId="0" xfId="0" applyNumberFormat="1" applyFont="1"/>
    <xf numFmtId="0" fontId="12" fillId="2" borderId="0" xfId="0" applyFont="1" applyFill="1"/>
    <xf numFmtId="0" fontId="25" fillId="0" borderId="12" xfId="4" applyFont="1" applyBorder="1" applyAlignment="1">
      <alignment horizontal="center"/>
    </xf>
    <xf numFmtId="0" fontId="25" fillId="0" borderId="12" xfId="4" applyFont="1" applyBorder="1" applyAlignment="1">
      <alignment horizontal="center" wrapText="1"/>
    </xf>
    <xf numFmtId="0" fontId="18" fillId="0" borderId="0" xfId="5" applyFont="1" applyAlignment="1">
      <alignment horizontal="center"/>
    </xf>
    <xf numFmtId="0" fontId="18" fillId="0" borderId="9" xfId="5" applyFont="1" applyBorder="1" applyAlignment="1">
      <alignment horizontal="center"/>
    </xf>
    <xf numFmtId="4" fontId="17" fillId="3" borderId="0" xfId="4" applyNumberFormat="1" applyFont="1" applyFill="1"/>
    <xf numFmtId="4" fontId="17" fillId="0" borderId="0" xfId="4" applyNumberFormat="1" applyFont="1"/>
    <xf numFmtId="4" fontId="17" fillId="0" borderId="11" xfId="4" applyNumberFormat="1" applyFont="1" applyBorder="1"/>
    <xf numFmtId="0" fontId="4" fillId="4" borderId="0" xfId="5" applyFont="1" applyFill="1"/>
    <xf numFmtId="0" fontId="17" fillId="4" borderId="0" xfId="5" applyFont="1" applyFill="1"/>
    <xf numFmtId="166" fontId="32" fillId="0" borderId="0" xfId="8" applyFont="1"/>
    <xf numFmtId="49" fontId="32" fillId="0" borderId="0" xfId="8" applyNumberFormat="1" applyFont="1" applyAlignment="1">
      <alignment horizontal="center" vertical="top"/>
    </xf>
    <xf numFmtId="166" fontId="32" fillId="0" borderId="0" xfId="8" applyFont="1" applyAlignment="1">
      <alignment horizontal="center" vertical="top"/>
    </xf>
    <xf numFmtId="166" fontId="32" fillId="0" borderId="9" xfId="8" applyFont="1" applyBorder="1" applyAlignment="1">
      <alignment horizontal="center" vertical="top"/>
    </xf>
    <xf numFmtId="166" fontId="33" fillId="0" borderId="0" xfId="8" applyFont="1" applyAlignment="1">
      <alignment horizontal="center" vertical="center" wrapText="1"/>
    </xf>
    <xf numFmtId="166" fontId="33" fillId="0" borderId="0" xfId="8" applyFont="1" applyAlignment="1">
      <alignment horizontal="center" vertical="top" wrapText="1"/>
    </xf>
    <xf numFmtId="166" fontId="32" fillId="0" borderId="0" xfId="8" applyFont="1" applyAlignment="1">
      <alignment horizontal="justify"/>
    </xf>
    <xf numFmtId="4" fontId="32" fillId="0" borderId="0" xfId="8" applyNumberFormat="1" applyFont="1"/>
    <xf numFmtId="166" fontId="34" fillId="0" borderId="0" xfId="8" applyFont="1" applyAlignment="1">
      <alignment horizontal="justify"/>
    </xf>
    <xf numFmtId="166" fontId="32" fillId="0" borderId="0" xfId="8" applyFont="1" applyAlignment="1">
      <alignment horizontal="left" indent="2"/>
    </xf>
    <xf numFmtId="166" fontId="32" fillId="0" borderId="0" xfId="8" applyFont="1" applyAlignment="1">
      <alignment horizontal="center"/>
    </xf>
    <xf numFmtId="4" fontId="32" fillId="0" borderId="0" xfId="8" applyNumberFormat="1" applyFont="1" applyAlignment="1">
      <alignment horizontal="right"/>
    </xf>
    <xf numFmtId="2" fontId="32" fillId="0" borderId="0" xfId="8" applyNumberFormat="1" applyFont="1" applyAlignment="1">
      <alignment horizontal="right"/>
    </xf>
    <xf numFmtId="166" fontId="33" fillId="0" borderId="0" xfId="8" applyFont="1"/>
    <xf numFmtId="4" fontId="35" fillId="0" borderId="9" xfId="8" applyNumberFormat="1" applyFont="1" applyBorder="1" applyAlignment="1">
      <alignment horizontal="right"/>
    </xf>
    <xf numFmtId="2" fontId="35" fillId="0" borderId="0" xfId="8" applyNumberFormat="1" applyFont="1" applyAlignment="1">
      <alignment horizontal="right"/>
    </xf>
    <xf numFmtId="4" fontId="32" fillId="0" borderId="9" xfId="8" applyNumberFormat="1" applyFont="1" applyBorder="1" applyAlignment="1">
      <alignment horizontal="right"/>
    </xf>
    <xf numFmtId="4" fontId="32" fillId="5" borderId="9" xfId="8" applyNumberFormat="1" applyFont="1" applyFill="1" applyBorder="1" applyAlignment="1">
      <alignment horizontal="right"/>
    </xf>
    <xf numFmtId="4" fontId="32" fillId="5" borderId="0" xfId="8" applyNumberFormat="1" applyFont="1" applyFill="1" applyAlignment="1">
      <alignment horizontal="right"/>
    </xf>
    <xf numFmtId="4" fontId="32" fillId="3" borderId="0" xfId="8" applyNumberFormat="1" applyFont="1" applyFill="1" applyAlignment="1">
      <alignment horizontal="right"/>
    </xf>
    <xf numFmtId="4" fontId="32" fillId="3" borderId="0" xfId="8" applyNumberFormat="1" applyFont="1" applyFill="1"/>
    <xf numFmtId="166" fontId="33" fillId="3" borderId="0" xfId="8" applyFont="1" applyFill="1"/>
    <xf numFmtId="166" fontId="32" fillId="3" borderId="0" xfId="8" applyFont="1" applyFill="1"/>
    <xf numFmtId="4" fontId="35" fillId="3" borderId="9" xfId="8" applyNumberFormat="1" applyFont="1" applyFill="1" applyBorder="1" applyAlignment="1">
      <alignment horizontal="right"/>
    </xf>
    <xf numFmtId="4" fontId="32" fillId="6" borderId="9" xfId="8" applyNumberFormat="1" applyFont="1" applyFill="1" applyBorder="1" applyAlignment="1">
      <alignment horizontal="right"/>
    </xf>
    <xf numFmtId="166" fontId="32" fillId="5" borderId="0" xfId="8" applyFont="1" applyFill="1"/>
    <xf numFmtId="166" fontId="32" fillId="6" borderId="0" xfId="8" applyFont="1" applyFill="1"/>
    <xf numFmtId="4" fontId="32" fillId="0" borderId="10" xfId="8" applyNumberFormat="1" applyFont="1" applyBorder="1" applyAlignment="1">
      <alignment horizontal="right"/>
    </xf>
    <xf numFmtId="3" fontId="8" fillId="0" borderId="0" xfId="9" applyNumberFormat="1" applyAlignment="1">
      <alignment horizontal="center" wrapText="1"/>
    </xf>
    <xf numFmtId="49" fontId="8" fillId="0" borderId="0" xfId="9" applyNumberFormat="1" applyAlignment="1">
      <alignment horizontal="center"/>
    </xf>
    <xf numFmtId="3" fontId="36" fillId="0" borderId="0" xfId="9" applyNumberFormat="1" applyFont="1" applyAlignment="1">
      <alignment horizontal="center"/>
    </xf>
    <xf numFmtId="3" fontId="8" fillId="0" borderId="0" xfId="9" applyNumberFormat="1" applyAlignment="1">
      <alignment horizontal="center"/>
    </xf>
    <xf numFmtId="3" fontId="37" fillId="0" borderId="0" xfId="9" applyNumberFormat="1" applyFont="1" applyAlignment="1">
      <alignment horizontal="center"/>
    </xf>
    <xf numFmtId="49" fontId="37" fillId="0" borderId="0" xfId="9" applyNumberFormat="1" applyFont="1" applyAlignment="1">
      <alignment horizontal="center"/>
    </xf>
    <xf numFmtId="3" fontId="8" fillId="0" borderId="0" xfId="10" applyNumberFormat="1" applyAlignment="1">
      <alignment horizontal="center" vertical="center"/>
    </xf>
    <xf numFmtId="3" fontId="8" fillId="0" borderId="9" xfId="10" applyNumberFormat="1" applyBorder="1" applyAlignment="1">
      <alignment horizontal="center" vertical="center"/>
    </xf>
    <xf numFmtId="3" fontId="8" fillId="0" borderId="12" xfId="9" applyNumberFormat="1" applyBorder="1" applyAlignment="1">
      <alignment horizontal="center" wrapText="1"/>
    </xf>
    <xf numFmtId="49" fontId="8" fillId="0" borderId="12" xfId="9" applyNumberFormat="1" applyBorder="1" applyAlignment="1">
      <alignment horizontal="center" wrapText="1"/>
    </xf>
    <xf numFmtId="49" fontId="8" fillId="0" borderId="12" xfId="9" applyNumberFormat="1" applyBorder="1" applyAlignment="1">
      <alignment horizontal="center"/>
    </xf>
    <xf numFmtId="49" fontId="37" fillId="0" borderId="0" xfId="9" applyNumberFormat="1" applyFont="1" applyAlignment="1">
      <alignment horizontal="center" wrapText="1"/>
    </xf>
    <xf numFmtId="49" fontId="8" fillId="0" borderId="0" xfId="9" applyNumberFormat="1" applyAlignment="1">
      <alignment horizontal="center" wrapText="1"/>
    </xf>
    <xf numFmtId="3" fontId="36" fillId="0" borderId="0" xfId="9" applyNumberFormat="1" applyFont="1" applyAlignment="1">
      <alignment horizontal="center" wrapText="1"/>
    </xf>
    <xf numFmtId="3" fontId="8" fillId="0" borderId="0" xfId="9" applyNumberFormat="1" applyAlignment="1">
      <alignment horizontal="right" wrapText="1"/>
    </xf>
    <xf numFmtId="3" fontId="37" fillId="0" borderId="9" xfId="9" applyNumberFormat="1" applyFont="1" applyBorder="1" applyAlignment="1">
      <alignment horizontal="center" wrapText="1"/>
    </xf>
    <xf numFmtId="3" fontId="8" fillId="0" borderId="0" xfId="9" applyNumberFormat="1" applyAlignment="1">
      <alignment horizontal="left" wrapText="1"/>
    </xf>
    <xf numFmtId="49" fontId="37" fillId="0" borderId="0" xfId="11" applyNumberFormat="1" applyFont="1" applyBorder="1" applyAlignment="1">
      <alignment horizontal="center"/>
    </xf>
    <xf numFmtId="3" fontId="8" fillId="0" borderId="0" xfId="11" applyNumberFormat="1" applyFont="1" applyBorder="1"/>
    <xf numFmtId="3" fontId="8" fillId="0" borderId="9" xfId="9" applyNumberFormat="1" applyBorder="1" applyAlignment="1">
      <alignment horizontal="right" wrapText="1"/>
    </xf>
    <xf numFmtId="3" fontId="8" fillId="0" borderId="17" xfId="9" applyNumberFormat="1" applyBorder="1" applyAlignment="1">
      <alignment horizontal="center" wrapText="1"/>
    </xf>
    <xf numFmtId="3" fontId="8" fillId="0" borderId="9" xfId="9" applyNumberFormat="1" applyBorder="1" applyAlignment="1">
      <alignment horizontal="center" wrapText="1"/>
    </xf>
    <xf numFmtId="49" fontId="37" fillId="0" borderId="0" xfId="9" quotePrefix="1" applyNumberFormat="1" applyFont="1" applyAlignment="1">
      <alignment horizontal="center"/>
    </xf>
    <xf numFmtId="49" fontId="8" fillId="0" borderId="0" xfId="9" quotePrefix="1" applyNumberFormat="1" applyAlignment="1">
      <alignment horizontal="center" wrapText="1"/>
    </xf>
    <xf numFmtId="3" fontId="36" fillId="0" borderId="0" xfId="9" quotePrefix="1" applyNumberFormat="1" applyFont="1" applyAlignment="1">
      <alignment horizontal="center"/>
    </xf>
    <xf numFmtId="3" fontId="8" fillId="0" borderId="0" xfId="9" quotePrefix="1" applyNumberFormat="1" applyAlignment="1">
      <alignment horizontal="center" wrapText="1"/>
    </xf>
    <xf numFmtId="49" fontId="38" fillId="0" borderId="0" xfId="9" applyNumberFormat="1" applyFont="1" applyAlignment="1">
      <alignment horizontal="center"/>
    </xf>
    <xf numFmtId="49" fontId="38" fillId="0" borderId="0" xfId="9" quotePrefix="1" applyNumberFormat="1" applyFont="1" applyAlignment="1">
      <alignment horizontal="center" wrapText="1"/>
    </xf>
    <xf numFmtId="3" fontId="37" fillId="0" borderId="9" xfId="9" applyNumberFormat="1" applyFont="1" applyBorder="1" applyAlignment="1">
      <alignment horizontal="center"/>
    </xf>
    <xf numFmtId="3" fontId="8" fillId="0" borderId="0" xfId="9" applyNumberFormat="1"/>
    <xf numFmtId="49" fontId="8" fillId="0" borderId="0" xfId="9" quotePrefix="1" applyNumberFormat="1" applyAlignment="1">
      <alignment horizontal="center"/>
    </xf>
    <xf numFmtId="49" fontId="39" fillId="0" borderId="0" xfId="9" applyNumberFormat="1" applyFont="1" applyAlignment="1">
      <alignment horizontal="center" vertical="center" wrapText="1"/>
    </xf>
    <xf numFmtId="3" fontId="39" fillId="0" borderId="0" xfId="9" applyNumberFormat="1" applyFont="1" applyAlignment="1">
      <alignment vertical="center" wrapText="1"/>
    </xf>
    <xf numFmtId="3" fontId="40" fillId="0" borderId="0" xfId="9" applyNumberFormat="1" applyFont="1" applyAlignment="1">
      <alignment horizontal="center" vertical="center" wrapText="1"/>
    </xf>
    <xf numFmtId="49" fontId="41" fillId="0" borderId="0" xfId="9" applyNumberFormat="1" applyFont="1" applyAlignment="1">
      <alignment horizontal="center"/>
    </xf>
    <xf numFmtId="3" fontId="8" fillId="0" borderId="17" xfId="9" applyNumberFormat="1" applyBorder="1" applyAlignment="1">
      <alignment horizontal="right"/>
    </xf>
    <xf numFmtId="3" fontId="8" fillId="0" borderId="9" xfId="9" applyNumberFormat="1" applyBorder="1" applyAlignment="1">
      <alignment horizontal="center"/>
    </xf>
    <xf numFmtId="3" fontId="8" fillId="0" borderId="0" xfId="9" applyNumberFormat="1" applyAlignment="1">
      <alignment horizontal="right"/>
    </xf>
    <xf numFmtId="49" fontId="38" fillId="0" borderId="0" xfId="9" quotePrefix="1" applyNumberFormat="1" applyFont="1" applyAlignment="1">
      <alignment horizontal="center"/>
    </xf>
    <xf numFmtId="49" fontId="37" fillId="0" borderId="0" xfId="11" applyNumberFormat="1" applyFont="1" applyFill="1" applyBorder="1" applyAlignment="1">
      <alignment horizontal="center"/>
    </xf>
    <xf numFmtId="3" fontId="8" fillId="0" borderId="0" xfId="9" quotePrefix="1" applyNumberFormat="1" applyAlignment="1">
      <alignment horizontal="center"/>
    </xf>
    <xf numFmtId="3" fontId="8" fillId="0" borderId="17" xfId="9" applyNumberFormat="1" applyBorder="1" applyAlignment="1">
      <alignment horizontal="center"/>
    </xf>
    <xf numFmtId="3" fontId="37" fillId="0" borderId="9" xfId="9" applyNumberFormat="1" applyFont="1" applyBorder="1" applyAlignment="1">
      <alignment horizontal="right"/>
    </xf>
    <xf numFmtId="3" fontId="42" fillId="0" borderId="0" xfId="9" applyNumberFormat="1" applyFont="1" applyAlignment="1">
      <alignment horizontal="center"/>
    </xf>
    <xf numFmtId="49" fontId="37" fillId="0" borderId="0" xfId="9" applyNumberFormat="1" applyFont="1" applyAlignment="1">
      <alignment horizontal="right"/>
    </xf>
    <xf numFmtId="3" fontId="37" fillId="0" borderId="9" xfId="9" applyNumberFormat="1" applyFont="1" applyBorder="1"/>
    <xf numFmtId="3" fontId="8" fillId="0" borderId="10" xfId="9" applyNumberFormat="1" applyBorder="1" applyAlignment="1">
      <alignment horizontal="center"/>
    </xf>
    <xf numFmtId="3" fontId="8" fillId="0" borderId="10" xfId="9" applyNumberFormat="1" applyBorder="1"/>
    <xf numFmtId="49" fontId="43" fillId="0" borderId="10" xfId="11" applyNumberFormat="1" applyFont="1" applyBorder="1" applyAlignment="1">
      <alignment horizontal="center"/>
    </xf>
    <xf numFmtId="3" fontId="37" fillId="0" borderId="0" xfId="9" applyNumberFormat="1" applyFont="1" applyAlignment="1">
      <alignment horizontal="left"/>
    </xf>
    <xf numFmtId="3" fontId="44" fillId="0" borderId="0" xfId="9" applyNumberFormat="1" applyFont="1" applyAlignment="1">
      <alignment horizontal="left"/>
    </xf>
    <xf numFmtId="3" fontId="37" fillId="0" borderId="9" xfId="9" applyNumberFormat="1" applyFont="1" applyBorder="1" applyAlignment="1">
      <alignment horizontal="left"/>
    </xf>
    <xf numFmtId="49" fontId="37" fillId="0" borderId="9" xfId="9" applyNumberFormat="1" applyFont="1" applyBorder="1" applyAlignment="1">
      <alignment horizontal="center"/>
    </xf>
    <xf numFmtId="3" fontId="45" fillId="0" borderId="0" xfId="10" applyNumberFormat="1" applyFont="1"/>
    <xf numFmtId="3" fontId="8" fillId="0" borderId="0" xfId="10" applyNumberFormat="1"/>
    <xf numFmtId="1" fontId="45" fillId="0" borderId="0" xfId="10" applyNumberFormat="1" applyFont="1" applyAlignment="1">
      <alignment horizontal="left"/>
    </xf>
    <xf numFmtId="3" fontId="8" fillId="0" borderId="9" xfId="9" applyNumberFormat="1" applyBorder="1"/>
    <xf numFmtId="3" fontId="43" fillId="0" borderId="10" xfId="9" applyNumberFormat="1" applyFont="1" applyBorder="1" applyAlignment="1">
      <alignment horizontal="right"/>
    </xf>
    <xf numFmtId="3" fontId="43" fillId="0" borderId="0" xfId="9" applyNumberFormat="1" applyFont="1" applyAlignment="1">
      <alignment horizontal="right"/>
    </xf>
    <xf numFmtId="3" fontId="37" fillId="0" borderId="0" xfId="9" applyNumberFormat="1" applyFont="1"/>
    <xf numFmtId="40" fontId="47" fillId="0" borderId="0" xfId="12" applyNumberFormat="1" applyFont="1"/>
    <xf numFmtId="40" fontId="48" fillId="0" borderId="0" xfId="12" applyNumberFormat="1" applyFont="1"/>
    <xf numFmtId="0" fontId="48" fillId="0" borderId="0" xfId="12" applyFont="1"/>
    <xf numFmtId="0" fontId="49" fillId="0" borderId="0" xfId="13" applyFont="1" applyAlignment="1">
      <alignment wrapText="1"/>
    </xf>
    <xf numFmtId="40" fontId="47" fillId="0" borderId="0" xfId="12" applyNumberFormat="1" applyFont="1" applyAlignment="1">
      <alignment horizontal="center"/>
    </xf>
    <xf numFmtId="40" fontId="47" fillId="0" borderId="0" xfId="12" applyNumberFormat="1" applyFont="1" applyAlignment="1">
      <alignment horizontal="left"/>
    </xf>
    <xf numFmtId="0" fontId="47" fillId="0" borderId="0" xfId="12" applyFont="1" applyAlignment="1">
      <alignment horizontal="center"/>
    </xf>
    <xf numFmtId="40" fontId="48" fillId="0" borderId="0" xfId="12" applyNumberFormat="1" applyFont="1" applyAlignment="1">
      <alignment horizontal="left"/>
    </xf>
    <xf numFmtId="40" fontId="48" fillId="0" borderId="0" xfId="12" quotePrefix="1" applyNumberFormat="1" applyFont="1"/>
    <xf numFmtId="40" fontId="48" fillId="0" borderId="0" xfId="12" applyNumberFormat="1" applyFont="1" applyAlignment="1">
      <alignment horizontal="center"/>
    </xf>
    <xf numFmtId="40" fontId="48" fillId="0" borderId="9" xfId="12" applyNumberFormat="1" applyFont="1" applyBorder="1"/>
    <xf numFmtId="164" fontId="50" fillId="0" borderId="9" xfId="14" applyFont="1" applyFill="1" applyBorder="1" applyAlignment="1">
      <alignment horizontal="center" vertical="top"/>
    </xf>
    <xf numFmtId="40" fontId="48" fillId="0" borderId="10" xfId="12" applyNumberFormat="1" applyFont="1" applyBorder="1"/>
    <xf numFmtId="0" fontId="51" fillId="0" borderId="0" xfId="12" applyFont="1" applyAlignment="1">
      <alignment horizontal="center" vertical="top"/>
    </xf>
    <xf numFmtId="40" fontId="48" fillId="0" borderId="5" xfId="12" applyNumberFormat="1" applyFont="1" applyBorder="1" applyAlignment="1">
      <alignment horizontal="left"/>
    </xf>
    <xf numFmtId="0" fontId="48" fillId="0" borderId="9" xfId="12" applyFont="1" applyBorder="1" applyAlignment="1">
      <alignment horizontal="center" vertical="top"/>
    </xf>
    <xf numFmtId="40" fontId="52" fillId="0" borderId="6" xfId="12" applyNumberFormat="1" applyFont="1" applyBorder="1" applyAlignment="1">
      <alignment horizontal="center"/>
    </xf>
    <xf numFmtId="40" fontId="52" fillId="0" borderId="5" xfId="12" applyNumberFormat="1" applyFont="1" applyBorder="1" applyAlignment="1">
      <alignment horizontal="center"/>
    </xf>
    <xf numFmtId="40" fontId="48" fillId="0" borderId="5" xfId="12" applyNumberFormat="1" applyFont="1" applyBorder="1"/>
    <xf numFmtId="40" fontId="53" fillId="0" borderId="0" xfId="12" applyNumberFormat="1" applyFont="1" applyAlignment="1">
      <alignment horizontal="center"/>
    </xf>
    <xf numFmtId="165" fontId="48" fillId="0" borderId="6" xfId="15" applyFont="1" applyFill="1" applyBorder="1"/>
    <xf numFmtId="165" fontId="48" fillId="0" borderId="0" xfId="15" applyFont="1" applyFill="1" applyBorder="1"/>
    <xf numFmtId="165" fontId="48" fillId="0" borderId="5" xfId="15" applyFont="1" applyFill="1" applyBorder="1"/>
    <xf numFmtId="165" fontId="54" fillId="0" borderId="0" xfId="15" applyFont="1" applyFill="1" applyBorder="1"/>
    <xf numFmtId="40" fontId="48" fillId="0" borderId="6" xfId="12" applyNumberFormat="1" applyFont="1" applyBorder="1"/>
    <xf numFmtId="40" fontId="54" fillId="0" borderId="0" xfId="12" applyNumberFormat="1" applyFont="1"/>
    <xf numFmtId="40" fontId="48" fillId="0" borderId="19" xfId="12" applyNumberFormat="1" applyFont="1" applyBorder="1"/>
    <xf numFmtId="40" fontId="55" fillId="0" borderId="0" xfId="12" applyNumberFormat="1" applyFont="1" applyAlignment="1">
      <alignment horizontal="center"/>
    </xf>
    <xf numFmtId="0" fontId="48" fillId="0" borderId="0" xfId="14" quotePrefix="1" applyNumberFormat="1" applyFont="1" applyFill="1" applyBorder="1" applyAlignment="1">
      <alignment horizontal="left"/>
    </xf>
    <xf numFmtId="166" fontId="56" fillId="0" borderId="9" xfId="8" applyFont="1" applyBorder="1" applyAlignment="1">
      <alignment horizontal="center" vertical="center"/>
    </xf>
    <xf numFmtId="166" fontId="32" fillId="0" borderId="9" xfId="8" applyFont="1" applyBorder="1" applyAlignment="1">
      <alignment horizontal="center"/>
    </xf>
    <xf numFmtId="4" fontId="35" fillId="3" borderId="0" xfId="8" applyNumberFormat="1" applyFont="1" applyFill="1" applyAlignment="1">
      <alignment horizontal="right"/>
    </xf>
    <xf numFmtId="4" fontId="32" fillId="6" borderId="0" xfId="8" applyNumberFormat="1" applyFont="1" applyFill="1" applyAlignment="1">
      <alignment horizontal="right"/>
    </xf>
    <xf numFmtId="40" fontId="57" fillId="0" borderId="0" xfId="12" applyNumberFormat="1" applyFont="1"/>
    <xf numFmtId="0" fontId="59" fillId="0" borderId="0" xfId="1" applyFont="1" applyAlignment="1">
      <alignment wrapText="1"/>
    </xf>
    <xf numFmtId="0" fontId="59" fillId="0" borderId="0" xfId="1" applyFont="1"/>
    <xf numFmtId="14" fontId="59" fillId="0" borderId="0" xfId="1" applyNumberFormat="1" applyFont="1" applyAlignment="1">
      <alignment horizontal="center"/>
    </xf>
    <xf numFmtId="14" fontId="59" fillId="0" borderId="0" xfId="1" applyNumberFormat="1" applyFont="1"/>
    <xf numFmtId="0" fontId="59" fillId="0" borderId="0" xfId="1" applyFont="1" applyAlignment="1">
      <alignment horizontal="center" wrapText="1"/>
    </xf>
    <xf numFmtId="43" fontId="59" fillId="0" borderId="0" xfId="1" applyNumberFormat="1" applyFont="1"/>
    <xf numFmtId="0" fontId="60" fillId="0" borderId="0" xfId="0" applyFont="1" applyAlignment="1">
      <alignment horizontal="center"/>
    </xf>
    <xf numFmtId="0" fontId="60" fillId="0" borderId="0" xfId="0" applyFont="1" applyAlignment="1">
      <alignment wrapText="1"/>
    </xf>
    <xf numFmtId="0" fontId="0" fillId="0" borderId="20" xfId="0" applyBorder="1"/>
    <xf numFmtId="0" fontId="0" fillId="0" borderId="22" xfId="0" applyBorder="1"/>
    <xf numFmtId="0" fontId="63" fillId="0" borderId="23" xfId="0" applyFont="1" applyBorder="1" applyAlignment="1">
      <alignment horizontal="center"/>
    </xf>
    <xf numFmtId="0" fontId="63" fillId="0" borderId="22" xfId="0" applyFont="1" applyBorder="1"/>
    <xf numFmtId="0" fontId="63" fillId="0" borderId="24" xfId="0" applyFont="1" applyBorder="1"/>
    <xf numFmtId="0" fontId="0" fillId="0" borderId="12" xfId="0" applyBorder="1"/>
    <xf numFmtId="0" fontId="63" fillId="0" borderId="25" xfId="0" applyFont="1" applyBorder="1" applyAlignment="1">
      <alignment horizontal="center"/>
    </xf>
    <xf numFmtId="0" fontId="63" fillId="0" borderId="0" xfId="0" applyFont="1"/>
    <xf numFmtId="0" fontId="63" fillId="0" borderId="0" xfId="0" applyFont="1" applyAlignment="1">
      <alignment horizontal="center"/>
    </xf>
    <xf numFmtId="0" fontId="63" fillId="7" borderId="22" xfId="0" applyFont="1" applyFill="1" applyBorder="1"/>
    <xf numFmtId="0" fontId="63" fillId="7" borderId="0" xfId="0" applyFont="1" applyFill="1" applyAlignment="1">
      <alignment horizontal="center"/>
    </xf>
    <xf numFmtId="0" fontId="0" fillId="7" borderId="0" xfId="0" applyFill="1"/>
    <xf numFmtId="0" fontId="63" fillId="7" borderId="23" xfId="0" applyFont="1" applyFill="1" applyBorder="1" applyAlignment="1">
      <alignment horizontal="center"/>
    </xf>
    <xf numFmtId="0" fontId="64" fillId="0" borderId="0" xfId="0" applyFont="1" applyAlignment="1">
      <alignment horizontal="center" wrapText="1"/>
    </xf>
    <xf numFmtId="0" fontId="60" fillId="0" borderId="0" xfId="4" applyFont="1" applyAlignment="1">
      <alignment horizontal="center"/>
    </xf>
    <xf numFmtId="0" fontId="59" fillId="0" borderId="0" xfId="1" applyFont="1" applyAlignment="1">
      <alignment vertical="top" wrapText="1"/>
    </xf>
    <xf numFmtId="0" fontId="59" fillId="0" borderId="0" xfId="0" applyFont="1" applyAlignment="1">
      <alignment wrapText="1"/>
    </xf>
    <xf numFmtId="43" fontId="59" fillId="0" borderId="0" xfId="1" applyNumberFormat="1" applyFont="1" applyAlignment="1">
      <alignment horizontal="center" wrapText="1"/>
    </xf>
    <xf numFmtId="0" fontId="60" fillId="0" borderId="0" xfId="0" applyFont="1"/>
    <xf numFmtId="43" fontId="65" fillId="0" borderId="0" xfId="0" applyNumberFormat="1" applyFont="1"/>
    <xf numFmtId="0" fontId="66" fillId="0" borderId="0" xfId="0" applyFont="1"/>
    <xf numFmtId="0" fontId="59" fillId="0" borderId="0" xfId="0" applyFont="1"/>
    <xf numFmtId="43" fontId="65" fillId="0" borderId="0" xfId="4" applyNumberFormat="1" applyFont="1"/>
    <xf numFmtId="0" fontId="59" fillId="0" borderId="0" xfId="0" applyFont="1" applyAlignment="1">
      <alignment horizontal="center"/>
    </xf>
    <xf numFmtId="43" fontId="60" fillId="0" borderId="0" xfId="4" applyNumberFormat="1" applyFont="1" applyAlignment="1">
      <alignment horizontal="center"/>
    </xf>
    <xf numFmtId="4" fontId="65" fillId="0" borderId="0" xfId="4" applyNumberFormat="1" applyFont="1"/>
    <xf numFmtId="164" fontId="4" fillId="0" borderId="0" xfId="2" applyFont="1" applyFill="1"/>
    <xf numFmtId="0" fontId="61" fillId="0" borderId="0" xfId="0" applyFont="1" applyAlignment="1">
      <alignment wrapText="1"/>
    </xf>
    <xf numFmtId="0" fontId="60" fillId="0" borderId="0" xfId="4" applyFont="1" applyAlignment="1">
      <alignment horizontal="center" wrapText="1"/>
    </xf>
    <xf numFmtId="0" fontId="59" fillId="0" borderId="0" xfId="1" applyFont="1" applyAlignment="1">
      <alignment horizontal="center"/>
    </xf>
    <xf numFmtId="43" fontId="60" fillId="0" borderId="0" xfId="4" applyNumberFormat="1" applyFont="1"/>
    <xf numFmtId="0" fontId="67" fillId="0" borderId="0" xfId="4" applyFont="1" applyAlignment="1">
      <alignment horizontal="center"/>
    </xf>
    <xf numFmtId="0" fontId="25" fillId="0" borderId="0" xfId="4" applyFont="1" applyAlignment="1">
      <alignment horizontal="center"/>
    </xf>
    <xf numFmtId="0" fontId="63" fillId="0" borderId="12" xfId="0" applyFont="1" applyBorder="1" applyAlignment="1">
      <alignment horizontal="center"/>
    </xf>
    <xf numFmtId="8" fontId="65" fillId="0" borderId="0" xfId="0" applyNumberFormat="1" applyFont="1"/>
    <xf numFmtId="43" fontId="60" fillId="0" borderId="0" xfId="0" applyNumberFormat="1" applyFont="1"/>
    <xf numFmtId="0" fontId="5" fillId="0" borderId="0" xfId="1" applyFont="1"/>
    <xf numFmtId="0" fontId="0" fillId="8" borderId="0" xfId="0" applyFill="1"/>
    <xf numFmtId="0" fontId="1" fillId="8" borderId="0" xfId="0" applyFont="1" applyFill="1" applyAlignment="1">
      <alignment horizontal="center"/>
    </xf>
    <xf numFmtId="0" fontId="0" fillId="9" borderId="0" xfId="0" applyFill="1"/>
    <xf numFmtId="0" fontId="0" fillId="9" borderId="0" xfId="0" applyFill="1" applyAlignment="1">
      <alignment horizontal="left"/>
    </xf>
    <xf numFmtId="43" fontId="0" fillId="9" borderId="0" xfId="0" applyNumberFormat="1" applyFill="1"/>
    <xf numFmtId="43" fontId="0" fillId="0" borderId="0" xfId="0" applyNumberFormat="1"/>
    <xf numFmtId="0" fontId="68" fillId="0" borderId="0" xfId="0" applyFont="1"/>
    <xf numFmtId="49" fontId="0" fillId="0" borderId="0" xfId="0" applyNumberFormat="1" applyAlignment="1">
      <alignment horizontal="right"/>
    </xf>
    <xf numFmtId="49" fontId="0" fillId="9" borderId="0" xfId="0" applyNumberFormat="1" applyFill="1" applyAlignment="1">
      <alignment horizontal="right"/>
    </xf>
    <xf numFmtId="0" fontId="68" fillId="9" borderId="0" xfId="0" applyFont="1" applyFill="1"/>
    <xf numFmtId="0" fontId="0" fillId="9" borderId="0" xfId="0" applyFill="1" applyAlignment="1">
      <alignment horizontal="right"/>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1" fillId="0" borderId="0" xfId="0" applyFont="1" applyAlignment="1">
      <alignment vertical="top"/>
    </xf>
    <xf numFmtId="0" fontId="1" fillId="0" borderId="0" xfId="0" applyFont="1" applyAlignment="1">
      <alignment wrapText="1"/>
    </xf>
    <xf numFmtId="49" fontId="0" fillId="0" borderId="0" xfId="0" applyNumberFormat="1" applyAlignment="1">
      <alignment vertical="top"/>
    </xf>
    <xf numFmtId="0" fontId="0" fillId="0" borderId="0" xfId="0" applyAlignment="1">
      <alignment vertical="top" wrapText="1"/>
    </xf>
    <xf numFmtId="49" fontId="14" fillId="0" borderId="0" xfId="0" applyNumberFormat="1" applyFont="1" applyAlignment="1">
      <alignment vertical="top"/>
    </xf>
    <xf numFmtId="0" fontId="69" fillId="0" borderId="0" xfId="0" applyFont="1"/>
    <xf numFmtId="0" fontId="29" fillId="0" borderId="0" xfId="0" applyFont="1" applyAlignment="1">
      <alignment horizontal="left"/>
    </xf>
    <xf numFmtId="0" fontId="18" fillId="0" borderId="0" xfId="4" applyFont="1" applyAlignment="1">
      <alignment horizontal="center" wrapText="1"/>
    </xf>
    <xf numFmtId="0" fontId="17" fillId="0" borderId="0" xfId="5" applyFont="1" applyAlignment="1">
      <alignment wrapText="1"/>
    </xf>
    <xf numFmtId="2" fontId="32" fillId="0" borderId="0" xfId="8" applyNumberFormat="1" applyFont="1"/>
    <xf numFmtId="0" fontId="26" fillId="0" borderId="0" xfId="4" applyFont="1" applyAlignment="1">
      <alignment wrapText="1"/>
    </xf>
    <xf numFmtId="0" fontId="14" fillId="0" borderId="0" xfId="4" applyFont="1" applyAlignment="1">
      <alignment horizontal="left"/>
    </xf>
    <xf numFmtId="0" fontId="70" fillId="0" borderId="0" xfId="4" applyFont="1"/>
    <xf numFmtId="0" fontId="73" fillId="0" borderId="0" xfId="4" applyFont="1"/>
    <xf numFmtId="0" fontId="74" fillId="0" borderId="0" xfId="4" applyFont="1"/>
    <xf numFmtId="0" fontId="76" fillId="0" borderId="0" xfId="4" applyFont="1"/>
    <xf numFmtId="0" fontId="77" fillId="0" borderId="0" xfId="4" applyFont="1"/>
    <xf numFmtId="0" fontId="78" fillId="0" borderId="3" xfId="0" applyFont="1" applyBorder="1"/>
    <xf numFmtId="0" fontId="78" fillId="0" borderId="6" xfId="0" applyFont="1" applyBorder="1"/>
    <xf numFmtId="0" fontId="78" fillId="0" borderId="8" xfId="0" applyFont="1" applyBorder="1"/>
    <xf numFmtId="0" fontId="79" fillId="0" borderId="6" xfId="0" applyFont="1" applyBorder="1"/>
    <xf numFmtId="0" fontId="80" fillId="0" borderId="0" xfId="4" applyFont="1"/>
    <xf numFmtId="0" fontId="70" fillId="0" borderId="6" xfId="0" applyFont="1" applyBorder="1"/>
    <xf numFmtId="0" fontId="24" fillId="0" borderId="6" xfId="0" applyFont="1" applyBorder="1" applyAlignment="1">
      <alignment wrapText="1"/>
    </xf>
    <xf numFmtId="0" fontId="24" fillId="0" borderId="6" xfId="0" applyFont="1" applyBorder="1"/>
    <xf numFmtId="0" fontId="28" fillId="0" borderId="6" xfId="0" applyFont="1" applyBorder="1"/>
    <xf numFmtId="167" fontId="65" fillId="0" borderId="0" xfId="0" applyNumberFormat="1" applyFont="1"/>
    <xf numFmtId="167" fontId="12" fillId="0" borderId="0" xfId="0" applyNumberFormat="1" applyFont="1"/>
    <xf numFmtId="0" fontId="14" fillId="0" borderId="9" xfId="4" applyFont="1" applyBorder="1"/>
    <xf numFmtId="0" fontId="14" fillId="0" borderId="18" xfId="4" applyFont="1" applyBorder="1"/>
    <xf numFmtId="0" fontId="59" fillId="0" borderId="0" xfId="0" applyFont="1" applyAlignment="1">
      <alignment horizontal="left" wrapText="1"/>
    </xf>
    <xf numFmtId="0" fontId="63" fillId="0" borderId="21" xfId="0" applyFont="1" applyBorder="1" applyAlignment="1">
      <alignment horizontal="center"/>
    </xf>
    <xf numFmtId="0" fontId="64" fillId="0" borderId="0" xfId="0" applyFont="1"/>
    <xf numFmtId="0" fontId="64" fillId="0" borderId="12" xfId="0" applyFont="1" applyBorder="1"/>
    <xf numFmtId="0" fontId="63" fillId="7" borderId="0" xfId="0" applyFont="1" applyFill="1"/>
    <xf numFmtId="0" fontId="63" fillId="0" borderId="12" xfId="0" applyFont="1" applyBorder="1"/>
    <xf numFmtId="0" fontId="65" fillId="0" borderId="0" xfId="4" applyFont="1" applyAlignment="1">
      <alignment horizontal="center"/>
    </xf>
    <xf numFmtId="0" fontId="0" fillId="10" borderId="0" xfId="0" applyFill="1" applyAlignment="1">
      <alignment horizontal="right"/>
    </xf>
    <xf numFmtId="0" fontId="0" fillId="10" borderId="0" xfId="0" applyFill="1" applyAlignment="1">
      <alignment horizontal="left"/>
    </xf>
    <xf numFmtId="43" fontId="0" fillId="10" borderId="0" xfId="0" applyNumberFormat="1" applyFill="1"/>
    <xf numFmtId="0" fontId="0" fillId="10" borderId="0" xfId="0" applyFill="1"/>
    <xf numFmtId="0" fontId="68" fillId="10" borderId="0" xfId="0" applyFont="1" applyFill="1"/>
    <xf numFmtId="49" fontId="0" fillId="10" borderId="0" xfId="0" applyNumberFormat="1" applyFill="1" applyAlignment="1">
      <alignment horizontal="right"/>
    </xf>
    <xf numFmtId="0" fontId="83" fillId="0" borderId="0" xfId="1" applyFont="1"/>
    <xf numFmtId="0" fontId="63" fillId="7" borderId="24" xfId="0" applyFont="1" applyFill="1" applyBorder="1"/>
    <xf numFmtId="0" fontId="63" fillId="7" borderId="12" xfId="0" applyFont="1" applyFill="1" applyBorder="1" applyAlignment="1">
      <alignment horizontal="center"/>
    </xf>
    <xf numFmtId="0" fontId="63" fillId="7" borderId="12" xfId="0" applyFont="1" applyFill="1" applyBorder="1"/>
    <xf numFmtId="0" fontId="0" fillId="7" borderId="12" xfId="0" applyFill="1" applyBorder="1"/>
    <xf numFmtId="0" fontId="63" fillId="7" borderId="25" xfId="0" applyFont="1" applyFill="1" applyBorder="1" applyAlignment="1">
      <alignment horizontal="center"/>
    </xf>
    <xf numFmtId="43" fontId="65" fillId="0" borderId="0" xfId="4" applyNumberFormat="1" applyFont="1" applyAlignment="1">
      <alignment horizontal="center"/>
    </xf>
    <xf numFmtId="0" fontId="66" fillId="0" borderId="0" xfId="4" applyFont="1"/>
    <xf numFmtId="0" fontId="68" fillId="10" borderId="0" xfId="0" applyFont="1" applyFill="1" applyAlignment="1">
      <alignment wrapText="1"/>
    </xf>
    <xf numFmtId="0" fontId="0" fillId="9" borderId="0" xfId="0" applyFill="1" applyAlignment="1">
      <alignment wrapText="1"/>
    </xf>
    <xf numFmtId="0" fontId="84" fillId="0" borderId="0" xfId="0" applyFont="1"/>
    <xf numFmtId="0" fontId="68" fillId="9" borderId="0" xfId="0" applyFont="1" applyFill="1" applyAlignment="1">
      <alignment wrapText="1"/>
    </xf>
    <xf numFmtId="0" fontId="68" fillId="0" borderId="0" xfId="0" applyFont="1" applyAlignment="1">
      <alignment wrapText="1"/>
    </xf>
    <xf numFmtId="0" fontId="0" fillId="0" borderId="0" xfId="0" applyAlignment="1">
      <alignment vertical="top"/>
    </xf>
    <xf numFmtId="0" fontId="26" fillId="0" borderId="0" xfId="4" applyFont="1" applyAlignment="1">
      <alignment horizontal="left" wrapText="1"/>
    </xf>
    <xf numFmtId="0" fontId="17" fillId="0" borderId="0" xfId="4" applyFont="1" applyAlignment="1">
      <alignment horizontal="left" wrapText="1"/>
    </xf>
    <xf numFmtId="0" fontId="17" fillId="0" borderId="0" xfId="4" applyFont="1" applyAlignment="1">
      <alignment wrapText="1"/>
    </xf>
    <xf numFmtId="0" fontId="0" fillId="0" borderId="0" xfId="0" applyAlignment="1">
      <alignment wrapText="1"/>
    </xf>
    <xf numFmtId="0" fontId="26" fillId="0" borderId="0" xfId="4" applyFont="1" applyAlignment="1">
      <alignment wrapText="1"/>
    </xf>
    <xf numFmtId="0" fontId="59" fillId="0" borderId="0" xfId="1" applyFont="1" applyAlignment="1">
      <alignment horizontal="left" wrapText="1"/>
    </xf>
    <xf numFmtId="0" fontId="59" fillId="0" borderId="0" xfId="1" applyFont="1" applyAlignment="1">
      <alignment horizontal="left" vertical="center" wrapText="1"/>
    </xf>
    <xf numFmtId="0" fontId="63" fillId="0" borderId="26" xfId="0" applyFont="1" applyBorder="1" applyAlignment="1">
      <alignment horizontal="center"/>
    </xf>
    <xf numFmtId="0" fontId="63" fillId="0" borderId="27" xfId="0" applyFont="1" applyBorder="1" applyAlignment="1">
      <alignment horizontal="center"/>
    </xf>
    <xf numFmtId="0" fontId="61" fillId="0" borderId="0" xfId="0" applyFont="1" applyAlignment="1">
      <alignment horizontal="left" wrapText="1"/>
    </xf>
    <xf numFmtId="0" fontId="63" fillId="0" borderId="12" xfId="0" applyFont="1" applyBorder="1" applyAlignment="1">
      <alignment horizontal="left"/>
    </xf>
    <xf numFmtId="0" fontId="59" fillId="0" borderId="0" xfId="0" applyFont="1" applyAlignment="1">
      <alignment horizontal="left" wrapText="1"/>
    </xf>
    <xf numFmtId="0" fontId="63" fillId="0" borderId="0" xfId="0" applyFont="1" applyAlignment="1">
      <alignment horizontal="left"/>
    </xf>
    <xf numFmtId="0" fontId="1" fillId="0" borderId="9" xfId="0" applyFont="1" applyBorder="1" applyAlignment="1">
      <alignment horizontal="center" wrapText="1"/>
    </xf>
    <xf numFmtId="0" fontId="0" fillId="0" borderId="0" xfId="0" applyAlignment="1">
      <alignment horizontal="left"/>
    </xf>
    <xf numFmtId="0" fontId="14" fillId="0" borderId="0" xfId="4" applyFont="1" applyAlignment="1">
      <alignment horizontal="left"/>
    </xf>
    <xf numFmtId="0" fontId="29" fillId="0" borderId="0" xfId="4" applyFont="1"/>
    <xf numFmtId="0" fontId="59" fillId="0" borderId="0" xfId="1" applyFont="1" applyAlignment="1">
      <alignment horizontal="left" vertical="top" wrapText="1"/>
    </xf>
    <xf numFmtId="0" fontId="14" fillId="0" borderId="0" xfId="4" applyFont="1"/>
    <xf numFmtId="0" fontId="14" fillId="0" borderId="0" xfId="4" quotePrefix="1" applyFont="1" applyAlignment="1">
      <alignment horizontal="left"/>
    </xf>
    <xf numFmtId="0" fontId="14" fillId="0" borderId="7" xfId="4" applyFont="1" applyBorder="1" applyAlignment="1">
      <alignment horizontal="left"/>
    </xf>
    <xf numFmtId="0" fontId="14" fillId="0" borderId="9" xfId="4" applyFont="1" applyBorder="1" applyAlignment="1">
      <alignment horizontal="left"/>
    </xf>
    <xf numFmtId="0" fontId="14" fillId="0" borderId="1" xfId="4" applyFont="1" applyBorder="1" applyAlignment="1">
      <alignment horizontal="left"/>
    </xf>
    <xf numFmtId="0" fontId="14" fillId="0" borderId="17" xfId="4" applyFont="1" applyBorder="1" applyAlignment="1">
      <alignment horizontal="left"/>
    </xf>
    <xf numFmtId="0" fontId="14" fillId="0" borderId="14" xfId="4" applyFont="1" applyBorder="1" applyAlignment="1">
      <alignment horizontal="left"/>
    </xf>
    <xf numFmtId="0" fontId="14" fillId="0" borderId="5" xfId="4" applyFont="1" applyBorder="1" applyAlignment="1">
      <alignment horizontal="left"/>
    </xf>
    <xf numFmtId="0" fontId="14" fillId="0" borderId="15" xfId="4" applyFont="1" applyBorder="1" applyAlignment="1">
      <alignment horizontal="left"/>
    </xf>
    <xf numFmtId="0" fontId="29" fillId="0" borderId="0" xfId="0" applyFont="1" applyAlignment="1">
      <alignment horizontal="left"/>
    </xf>
    <xf numFmtId="0" fontId="25" fillId="0" borderId="0" xfId="0" applyFont="1" applyAlignment="1">
      <alignment horizontal="center"/>
    </xf>
    <xf numFmtId="0" fontId="17" fillId="0" borderId="0" xfId="5" applyFont="1" applyAlignment="1">
      <alignment horizontal="left" wrapText="1"/>
    </xf>
    <xf numFmtId="164" fontId="17" fillId="0" borderId="0" xfId="6" applyFont="1" applyAlignment="1">
      <alignment horizontal="center"/>
    </xf>
    <xf numFmtId="0" fontId="18" fillId="0" borderId="9" xfId="4" applyFont="1" applyBorder="1" applyAlignment="1">
      <alignment horizontal="center"/>
    </xf>
    <xf numFmtId="164" fontId="18" fillId="0" borderId="0" xfId="6" applyFont="1" applyAlignment="1">
      <alignment horizontal="center"/>
    </xf>
    <xf numFmtId="164" fontId="19" fillId="0" borderId="0" xfId="6" applyFont="1" applyAlignment="1">
      <alignment wrapText="1"/>
    </xf>
    <xf numFmtId="164" fontId="19" fillId="0" borderId="0" xfId="6" applyFont="1" applyAlignment="1">
      <alignment horizontal="left" wrapText="1"/>
    </xf>
    <xf numFmtId="0" fontId="17" fillId="0" borderId="0" xfId="4" applyFont="1" applyAlignment="1">
      <alignment horizontal="left"/>
    </xf>
    <xf numFmtId="0" fontId="18" fillId="0" borderId="0" xfId="5" applyFont="1" applyAlignment="1">
      <alignment horizontal="left"/>
    </xf>
    <xf numFmtId="0" fontId="17" fillId="0" borderId="21" xfId="4" applyFont="1" applyBorder="1" applyAlignment="1">
      <alignment horizontal="left"/>
    </xf>
    <xf numFmtId="0" fontId="3" fillId="0" borderId="4" xfId="1" applyFont="1" applyBorder="1" applyAlignment="1">
      <alignment horizontal="center"/>
    </xf>
    <xf numFmtId="0" fontId="3" fillId="0" borderId="16" xfId="1" applyFont="1" applyBorder="1" applyAlignment="1">
      <alignment horizontal="center"/>
    </xf>
    <xf numFmtId="164" fontId="3" fillId="0" borderId="7" xfId="2" applyFont="1" applyBorder="1" applyAlignment="1">
      <alignment horizontal="center"/>
    </xf>
    <xf numFmtId="164" fontId="3" fillId="0" borderId="18" xfId="2" applyFont="1" applyBorder="1" applyAlignment="1">
      <alignment horizontal="center"/>
    </xf>
    <xf numFmtId="3" fontId="37" fillId="0" borderId="0" xfId="9" applyNumberFormat="1" applyFont="1" applyAlignment="1">
      <alignment horizontal="left"/>
    </xf>
    <xf numFmtId="49" fontId="8" fillId="0" borderId="9" xfId="9" applyNumberFormat="1" applyBorder="1" applyAlignment="1">
      <alignment horizontal="center"/>
    </xf>
    <xf numFmtId="40" fontId="48" fillId="0" borderId="0" xfId="12" applyNumberFormat="1" applyFont="1" applyAlignment="1">
      <alignment wrapText="1"/>
    </xf>
    <xf numFmtId="0" fontId="49" fillId="0" borderId="0" xfId="13" applyFont="1" applyAlignment="1">
      <alignment wrapText="1"/>
    </xf>
  </cellXfs>
  <cellStyles count="16">
    <cellStyle name="Comma_Capital Lease Schedules" xfId="2" xr:uid="{6716AD85-F415-4009-A636-EA11B35AF5E7}"/>
    <cellStyle name="Comma_Worksheet in G-03f Capital Leases Agreements" xfId="14" xr:uid="{5202B676-ECA4-44C0-8D40-B6738E4DFECA}"/>
    <cellStyle name="Comma_Worksheet in I-09 Summary of Debt Payments" xfId="6" xr:uid="{52D9FBB2-F217-431D-A7AE-3593CDD4A2CC}"/>
    <cellStyle name="Currency_Capital Lease Schedules" xfId="3" xr:uid="{66369F54-BCDF-4B08-B28A-06721865692D}"/>
    <cellStyle name="Currency_Worksheet in G-03f Capital Leases Agreements" xfId="15" xr:uid="{FEDC6739-E865-4116-80F6-7239D2333C51}"/>
    <cellStyle name="Currency_Worksheet in G-04e CY Capital Asset Additions Summary    (including Contributed Capital)" xfId="11" xr:uid="{36D06D39-2069-469F-A774-385EA7EFD78B}"/>
    <cellStyle name="Currency_Worksheet in I-09 Summary of Debt Payments" xfId="7" xr:uid="{E3C51B58-FB23-4788-80AC-156D42DAE9D7}"/>
    <cellStyle name="Normal" xfId="0" builtinId="0"/>
    <cellStyle name="Normal 2" xfId="8" xr:uid="{E2163B6A-D121-4D98-8DAA-279D3EE9BD3D}"/>
    <cellStyle name="Normal 3" xfId="13" xr:uid="{967B4651-9228-4216-A73D-D6EEE6EDF04B}"/>
    <cellStyle name="Normal_Capital Lease Schedules" xfId="1" xr:uid="{31684C57-294B-426C-8A4B-BC03A9AAB69A}"/>
    <cellStyle name="Normal_SHEET" xfId="4" xr:uid="{93B67BE6-952C-474A-BC6E-231A221C5F58}"/>
    <cellStyle name="Normal_Worksheet in   GASB 34 LEA Write-up Shell - vickie" xfId="10" xr:uid="{95DA8232-40A8-4793-99C5-2962FAE6FA5A}"/>
    <cellStyle name="Normal_Worksheet in G-03f Capital Leases Agreements" xfId="12" xr:uid="{6DCE1FCF-5BD0-475C-BC32-121ADABC8224}"/>
    <cellStyle name="Normal_Worksheet in G-04e CY Capital Asset Additions Summary    (including Contributed Capital)" xfId="9" xr:uid="{8498A36D-A17A-4013-98BB-925F72FEF7AA}"/>
    <cellStyle name="Normal_Worksheet in N-3 N-3 Capital Leases Agreements" xfId="5" xr:uid="{B1FBB230-7337-48C9-8EC7-CFA6430ADFCB}"/>
  </cellStyles>
  <dxfs count="0"/>
  <tableStyles count="0" defaultTableStyle="TableStyleMedium2" defaultPivotStyle="PivotStyleLight16"/>
  <colors>
    <mruColors>
      <color rgb="FF660066"/>
      <color rgb="FF99FFCC"/>
      <color rgb="FF0000CC"/>
      <color rgb="FF003399"/>
      <color rgb="FF002B82"/>
      <color rgb="FFCCFFCC"/>
      <color rgb="FF6600CC"/>
      <color rgb="FF66FFFF"/>
      <color rgb="FFFFFF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981075</xdr:colOff>
      <xdr:row>59</xdr:row>
      <xdr:rowOff>19050</xdr:rowOff>
    </xdr:from>
    <xdr:ext cx="8839199" cy="3162300"/>
    <xdr:sp macro="" textlink="">
      <xdr:nvSpPr>
        <xdr:cNvPr id="3" name="TextBox 2">
          <a:extLst>
            <a:ext uri="{FF2B5EF4-FFF2-40B4-BE49-F238E27FC236}">
              <a16:creationId xmlns:a16="http://schemas.microsoft.com/office/drawing/2014/main" id="{6840E2FC-342C-4398-A990-494E91EF50C3}"/>
            </a:ext>
          </a:extLst>
        </xdr:cNvPr>
        <xdr:cNvSpPr txBox="1"/>
      </xdr:nvSpPr>
      <xdr:spPr>
        <a:xfrm>
          <a:off x="1685925" y="10725150"/>
          <a:ext cx="8839199" cy="31623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1" u="sng">
              <a:solidFill>
                <a:srgbClr val="FF0000"/>
              </a:solidFill>
            </a:rPr>
            <a:t>Assessment</a:t>
          </a:r>
          <a:r>
            <a:rPr lang="en-US" sz="1200" b="1" u="sng" baseline="0">
              <a:solidFill>
                <a:srgbClr val="FF0000"/>
              </a:solidFill>
            </a:rPr>
            <a:t> of Factors</a:t>
          </a:r>
          <a:endParaRPr lang="en-US" sz="1200" b="1" u="sng">
            <a:solidFill>
              <a:srgbClr val="FF0000"/>
            </a:solidFill>
          </a:endParaRPr>
        </a:p>
        <a:p>
          <a:r>
            <a:rPr lang="en-US" sz="1200">
              <a:solidFill>
                <a:srgbClr val="FF0000"/>
              </a:solidFill>
            </a:rPr>
            <a:t>At</a:t>
          </a:r>
          <a:r>
            <a:rPr lang="en-US" sz="1200" baseline="0">
              <a:solidFill>
                <a:srgbClr val="FF0000"/>
              </a:solidFill>
            </a:rPr>
            <a:t> the commencement of the subscription erm, the government should assess all factors relevant to the likelihood that the government or the SBITA vendor will exercise options to extend or terminate the SBITA, where those factors are contract based, underlying IT asset based (software program, platform, etc.), market based, or government specific.  The assessment often will require the consideration of a combination of interrelated factors.  Examples of factors to be consider include, but are not limited to, the following:</a:t>
          </a:r>
        </a:p>
        <a:p>
          <a:endParaRPr lang="en-US" sz="1200" baseline="0">
            <a:solidFill>
              <a:srgbClr val="FF0000"/>
            </a:solidFill>
          </a:endParaRPr>
        </a:p>
        <a:p>
          <a:r>
            <a:rPr lang="en-US" sz="1200" baseline="0">
              <a:solidFill>
                <a:srgbClr val="FF0000"/>
              </a:solidFill>
            </a:rPr>
            <a:t>(a) A significant economic incentive, such as contractual terms and conditions for the optional periods that are favorable compared with current market rates</a:t>
          </a:r>
        </a:p>
        <a:p>
          <a:r>
            <a:rPr lang="en-US" sz="1200" baseline="0">
              <a:solidFill>
                <a:srgbClr val="FF0000"/>
              </a:solidFill>
            </a:rPr>
            <a:t>(b) A potential change in technological development that significantly affects the technology used by the underlying IT assets (software program, platform, application, etc.)</a:t>
          </a:r>
        </a:p>
        <a:p>
          <a:r>
            <a:rPr lang="en-US" sz="1200" baseline="0">
              <a:solidFill>
                <a:srgbClr val="FF0000"/>
              </a:solidFill>
            </a:rPr>
            <a:t>(c) A potential significant change in the government's demand for the SBITA vendor's IT assets (software program, platform, etc.)</a:t>
          </a:r>
        </a:p>
        <a:p>
          <a:r>
            <a:rPr lang="en-US" sz="1200" baseline="0">
              <a:solidFill>
                <a:srgbClr val="FF0000"/>
              </a:solidFill>
            </a:rPr>
            <a:t>(d) A significant economic disincentive, such as costs to terminate the SBITA and sign a new SBITA (for example, negotiation costs, costs</a:t>
          </a:r>
        </a:p>
        <a:p>
          <a:r>
            <a:rPr lang="en-US" sz="1200" baseline="0">
              <a:solidFill>
                <a:srgbClr val="FF0000"/>
              </a:solidFill>
            </a:rPr>
            <a:t>      of identify another suitable SBITA vendor, implementation costs, or a substantial cancellation penalty)</a:t>
          </a:r>
        </a:p>
        <a:p>
          <a:r>
            <a:rPr lang="en-US" sz="1200" baseline="0">
              <a:solidFill>
                <a:srgbClr val="FF0000"/>
              </a:solidFill>
            </a:rPr>
            <a:t>(c) The history of exercising options to extend or terminate.</a:t>
          </a:r>
        </a:p>
        <a:p>
          <a:r>
            <a:rPr lang="en-US" sz="1200" baseline="0">
              <a:solidFill>
                <a:srgbClr val="FF0000"/>
              </a:solidFill>
            </a:rPr>
            <a:t>(d) The extent to which the underlying IT assets (software program, platform, application, etc.) in the SBITA are essential to the provision of government services</a:t>
          </a:r>
          <a:r>
            <a:rPr lang="en-US" sz="1100" baseline="0">
              <a:solidFill>
                <a:srgbClr val="FF0000"/>
              </a:solidFill>
            </a:rPr>
            <a:t>.</a:t>
          </a:r>
          <a:endParaRPr lang="en-US" sz="1100">
            <a:solidFill>
              <a:srgbClr val="FF0000"/>
            </a:solidFill>
          </a:endParaRPr>
        </a:p>
      </xdr:txBody>
    </xdr:sp>
    <xdr:clientData/>
  </xdr:oneCellAnchor>
  <xdr:oneCellAnchor>
    <xdr:from>
      <xdr:col>17</xdr:col>
      <xdr:colOff>228599</xdr:colOff>
      <xdr:row>31</xdr:row>
      <xdr:rowOff>0</xdr:rowOff>
    </xdr:from>
    <xdr:ext cx="3333751" cy="1123949"/>
    <xdr:sp macro="" textlink="">
      <xdr:nvSpPr>
        <xdr:cNvPr id="2" name="TextBox 1">
          <a:extLst>
            <a:ext uri="{FF2B5EF4-FFF2-40B4-BE49-F238E27FC236}">
              <a16:creationId xmlns:a16="http://schemas.microsoft.com/office/drawing/2014/main" id="{68B03B07-475F-5A4E-3644-86B0683EF6E9}"/>
            </a:ext>
          </a:extLst>
        </xdr:cNvPr>
        <xdr:cNvSpPr txBox="1"/>
      </xdr:nvSpPr>
      <xdr:spPr>
        <a:xfrm>
          <a:off x="16554449" y="7467600"/>
          <a:ext cx="3333751" cy="1123949"/>
        </a:xfrm>
        <a:prstGeom prst="rect">
          <a:avLst/>
        </a:prstGeom>
        <a:solidFill>
          <a:schemeClr val="accent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The annual subscription (plus the</a:t>
          </a:r>
          <a:r>
            <a:rPr lang="en-US" sz="1100" baseline="0"/>
            <a:t> applicable annual increases in the signed software agreement) includes </a:t>
          </a:r>
          <a:r>
            <a:rPr lang="en-US" sz="1100"/>
            <a:t>all applicable software licensing, cloud hosting, maintenance and support charges for Software within the Sales Proposal</a:t>
          </a:r>
          <a:r>
            <a:rPr lang="en-US" sz="1100" baseline="0"/>
            <a:t> between the vendor and the government. </a:t>
          </a:r>
          <a:endParaRPr lang="en-US" sz="1100"/>
        </a:p>
      </xdr:txBody>
    </xdr:sp>
    <xdr:clientData/>
  </xdr:oneCellAnchor>
  <xdr:oneCellAnchor>
    <xdr:from>
      <xdr:col>12</xdr:col>
      <xdr:colOff>0</xdr:colOff>
      <xdr:row>36</xdr:row>
      <xdr:rowOff>95251</xdr:rowOff>
    </xdr:from>
    <xdr:ext cx="7753350" cy="619124"/>
    <xdr:sp macro="" textlink="">
      <xdr:nvSpPr>
        <xdr:cNvPr id="4" name="TextBox 3">
          <a:extLst>
            <a:ext uri="{FF2B5EF4-FFF2-40B4-BE49-F238E27FC236}">
              <a16:creationId xmlns:a16="http://schemas.microsoft.com/office/drawing/2014/main" id="{C3605782-86A2-4917-97DB-83FD495E9056}"/>
            </a:ext>
          </a:extLst>
        </xdr:cNvPr>
        <xdr:cNvSpPr txBox="1"/>
      </xdr:nvSpPr>
      <xdr:spPr>
        <a:xfrm>
          <a:off x="10334625" y="8667751"/>
          <a:ext cx="7753350" cy="619124"/>
        </a:xfrm>
        <a:prstGeom prst="rect">
          <a:avLst/>
        </a:prstGeom>
        <a:solidFill>
          <a:schemeClr val="accent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The annual subscription rate beyond</a:t>
          </a:r>
          <a:r>
            <a:rPr lang="en-US" sz="1100" baseline="0"/>
            <a:t> the Subscription Term will be negotiated under a separate contractual agreement. No less than 180 days prior to the conclusion of the Subscription Term, SOFTDOCS will provide the government (client) revised annual subscription rate and subscription term options.</a:t>
          </a:r>
          <a:endParaRPr lang="en-US" sz="1100"/>
        </a:p>
      </xdr:txBody>
    </xdr:sp>
    <xdr:clientData/>
  </xdr:oneCellAnchor>
  <xdr:oneCellAnchor>
    <xdr:from>
      <xdr:col>23</xdr:col>
      <xdr:colOff>28576</xdr:colOff>
      <xdr:row>31</xdr:row>
      <xdr:rowOff>0</xdr:rowOff>
    </xdr:from>
    <xdr:ext cx="3810000" cy="1514475"/>
    <xdr:sp macro="" textlink="">
      <xdr:nvSpPr>
        <xdr:cNvPr id="5" name="TextBox 4">
          <a:extLst>
            <a:ext uri="{FF2B5EF4-FFF2-40B4-BE49-F238E27FC236}">
              <a16:creationId xmlns:a16="http://schemas.microsoft.com/office/drawing/2014/main" id="{EDC38C6D-F45F-49BD-BDB9-28E4B32C0904}"/>
            </a:ext>
          </a:extLst>
        </xdr:cNvPr>
        <xdr:cNvSpPr txBox="1"/>
      </xdr:nvSpPr>
      <xdr:spPr>
        <a:xfrm>
          <a:off x="20012026" y="7467600"/>
          <a:ext cx="3810000" cy="1514475"/>
        </a:xfrm>
        <a:prstGeom prst="rect">
          <a:avLst/>
        </a:prstGeom>
        <a:solidFill>
          <a:schemeClr val="accent6">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Included in the agreement:</a:t>
          </a:r>
        </a:p>
        <a:p>
          <a:r>
            <a:rPr lang="en-US" sz="1100"/>
            <a:t>(1) Cloud hosting</a:t>
          </a:r>
          <a:r>
            <a:rPr lang="en-US" sz="1100" baseline="0"/>
            <a:t> with the Etrieve Cloud Environment, subject to the Softdocs Etrieve Cloud Service Level Policy. </a:t>
          </a:r>
        </a:p>
        <a:p>
          <a:r>
            <a:rPr lang="en-US" sz="1100" baseline="0"/>
            <a:t>(2) Online and telephone based technical support for problem resolution and consultation, subject to the Softdocs Annual Guaranteed Service Agreement.</a:t>
          </a:r>
        </a:p>
        <a:p>
          <a:r>
            <a:rPr lang="en-US" sz="1100" baseline="0"/>
            <a:t>(3) Access to newly developed system enhancements and releases that are widely applicable and commerically available.</a:t>
          </a:r>
          <a:endParaRPr lang="en-US" sz="1100"/>
        </a:p>
      </xdr:txBody>
    </xdr:sp>
    <xdr:clientData/>
  </xdr:oneCellAnchor>
  <xdr:oneCellAnchor>
    <xdr:from>
      <xdr:col>19</xdr:col>
      <xdr:colOff>247650</xdr:colOff>
      <xdr:row>24</xdr:row>
      <xdr:rowOff>180974</xdr:rowOff>
    </xdr:from>
    <xdr:ext cx="5638800" cy="847725"/>
    <xdr:sp macro="" textlink="">
      <xdr:nvSpPr>
        <xdr:cNvPr id="6" name="TextBox 5">
          <a:extLst>
            <a:ext uri="{FF2B5EF4-FFF2-40B4-BE49-F238E27FC236}">
              <a16:creationId xmlns:a16="http://schemas.microsoft.com/office/drawing/2014/main" id="{A227B7EC-2D26-2FCB-C637-F81E73542807}"/>
            </a:ext>
          </a:extLst>
        </xdr:cNvPr>
        <xdr:cNvSpPr txBox="1"/>
      </xdr:nvSpPr>
      <xdr:spPr>
        <a:xfrm>
          <a:off x="17792700" y="6162674"/>
          <a:ext cx="5638800" cy="8477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none" strike="noStrike" baseline="0">
              <a:solidFill>
                <a:srgbClr val="C00000"/>
              </a:solidFill>
              <a:latin typeface="+mn-lt"/>
              <a:ea typeface="+mn-ea"/>
              <a:cs typeface="+mn-cs"/>
            </a:rPr>
            <a:t>Annual Subscription does not include support for any e-form or workflow changes, document filing structure changes, coding or data integration services. Professional services time for these types of activities may be purchased in advance (via time banks) or as needed from SOFTDOCS</a:t>
          </a:r>
          <a:endParaRPr lang="en-US" sz="1100" b="1">
            <a:solidFill>
              <a:srgbClr val="C00000"/>
            </a:solidFill>
          </a:endParaRPr>
        </a:p>
      </xdr:txBody>
    </xdr:sp>
    <xdr:clientData/>
  </xdr:oneCellAnchor>
  <xdr:oneCellAnchor>
    <xdr:from>
      <xdr:col>2</xdr:col>
      <xdr:colOff>2486024</xdr:colOff>
      <xdr:row>40</xdr:row>
      <xdr:rowOff>161925</xdr:rowOff>
    </xdr:from>
    <xdr:ext cx="9105901" cy="504825"/>
    <xdr:sp macro="" textlink="">
      <xdr:nvSpPr>
        <xdr:cNvPr id="7" name="TextBox 6">
          <a:extLst>
            <a:ext uri="{FF2B5EF4-FFF2-40B4-BE49-F238E27FC236}">
              <a16:creationId xmlns:a16="http://schemas.microsoft.com/office/drawing/2014/main" id="{4F5EBE7F-0511-EF02-2255-858A75CF5E9E}"/>
            </a:ext>
          </a:extLst>
        </xdr:cNvPr>
        <xdr:cNvSpPr txBox="1"/>
      </xdr:nvSpPr>
      <xdr:spPr>
        <a:xfrm>
          <a:off x="3190874" y="9505950"/>
          <a:ext cx="9105901" cy="5048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C00000"/>
              </a:solidFill>
            </a:rPr>
            <a:t>SOFTDOCS may terminate the Agreement early with at least sixty (60) days notification to CLIENT. Upon cancellation, Softdocs will refund any Annual Subscription amounts remaining, less all remaining portions of outstanding Software and Professional Services as outlined in Sales Proposal.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2028826</xdr:colOff>
      <xdr:row>20</xdr:row>
      <xdr:rowOff>57149</xdr:rowOff>
    </xdr:from>
    <xdr:ext cx="3257550" cy="1009651"/>
    <xdr:sp macro="" textlink="">
      <xdr:nvSpPr>
        <xdr:cNvPr id="2" name="TextBox 1">
          <a:extLst>
            <a:ext uri="{FF2B5EF4-FFF2-40B4-BE49-F238E27FC236}">
              <a16:creationId xmlns:a16="http://schemas.microsoft.com/office/drawing/2014/main" id="{192F04E7-247D-4D33-8971-434A90B31AE0}"/>
            </a:ext>
          </a:extLst>
        </xdr:cNvPr>
        <xdr:cNvSpPr txBox="1"/>
      </xdr:nvSpPr>
      <xdr:spPr>
        <a:xfrm>
          <a:off x="2752726" y="5667374"/>
          <a:ext cx="3257550" cy="1009651"/>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subscription liability calculation</a:t>
          </a:r>
        </a:p>
        <a:p>
          <a:r>
            <a:rPr lang="en-US" sz="1100">
              <a:solidFill>
                <a:srgbClr val="0000CC"/>
              </a:solidFill>
            </a:rPr>
            <a:t>- Specialized</a:t>
          </a:r>
          <a:r>
            <a:rPr lang="en-US" sz="1100" baseline="0">
              <a:solidFill>
                <a:srgbClr val="0000CC"/>
              </a:solidFill>
            </a:rPr>
            <a:t> accounting software (leases) program placed into service on 7/1</a:t>
          </a:r>
          <a:r>
            <a:rPr lang="en-US" sz="1100">
              <a:solidFill>
                <a:srgbClr val="0000CC"/>
              </a:solidFill>
            </a:rPr>
            <a:t>/2022. </a:t>
          </a:r>
          <a:r>
            <a:rPr lang="en-US" sz="1100" baseline="0">
              <a:solidFill>
                <a:srgbClr val="0000CC"/>
              </a:solidFill>
            </a:rPr>
            <a:t>1st payment date</a:t>
          </a:r>
        </a:p>
        <a:p>
          <a:r>
            <a:rPr lang="en-US" sz="1100" baseline="0">
              <a:solidFill>
                <a:srgbClr val="0000CC"/>
              </a:solidFill>
            </a:rPr>
            <a:t>- Payment schedule 3 years, assuming a 2% interest</a:t>
          </a:r>
        </a:p>
        <a:p>
          <a:r>
            <a:rPr lang="en-US" sz="1100" baseline="0">
              <a:solidFill>
                <a:srgbClr val="0000CC"/>
              </a:solidFill>
            </a:rPr>
            <a:t>   rate; </a:t>
          </a:r>
          <a:endParaRPr lang="en-US" sz="1100">
            <a:solidFill>
              <a:srgbClr val="0000CC"/>
            </a:solidFill>
          </a:endParaRPr>
        </a:p>
      </xdr:txBody>
    </xdr:sp>
    <xdr:clientData/>
  </xdr:oneCellAnchor>
  <xdr:oneCellAnchor>
    <xdr:from>
      <xdr:col>7</xdr:col>
      <xdr:colOff>95251</xdr:colOff>
      <xdr:row>20</xdr:row>
      <xdr:rowOff>38100</xdr:rowOff>
    </xdr:from>
    <xdr:ext cx="4819649" cy="962025"/>
    <xdr:sp macro="" textlink="">
      <xdr:nvSpPr>
        <xdr:cNvPr id="3" name="TextBox 2">
          <a:extLst>
            <a:ext uri="{FF2B5EF4-FFF2-40B4-BE49-F238E27FC236}">
              <a16:creationId xmlns:a16="http://schemas.microsoft.com/office/drawing/2014/main" id="{D2461079-ADCB-4A66-A217-5FE4E0D38993}"/>
            </a:ext>
          </a:extLst>
        </xdr:cNvPr>
        <xdr:cNvSpPr txBox="1"/>
      </xdr:nvSpPr>
      <xdr:spPr>
        <a:xfrm>
          <a:off x="6162676" y="4695825"/>
          <a:ext cx="4819649" cy="9620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$5,</a:t>
          </a:r>
          <a:r>
            <a:rPr lang="en-US" sz="1100" baseline="0">
              <a:solidFill>
                <a:srgbClr val="0000CC"/>
              </a:solidFill>
            </a:rPr>
            <a:t>000 monthly payments for 3 years (36 months);  - Rate =</a:t>
          </a:r>
        </a:p>
        <a:p>
          <a:r>
            <a:rPr lang="en-US" sz="1100" baseline="0">
              <a:solidFill>
                <a:srgbClr val="0000CC"/>
              </a:solidFill>
            </a:rPr>
            <a:t>  2% annual rate; - Nper (number of payments) = 3; - Pmt (yearly payment) = $5,000; - FV (future value) = 0; - Type = 1 if payments are made at beginning of period, 0 of payments are made at the end of period </a:t>
          </a:r>
          <a:endParaRPr lang="en-US" sz="1100">
            <a:solidFill>
              <a:srgbClr val="0000CC"/>
            </a:solidFill>
          </a:endParaRPr>
        </a:p>
      </xdr:txBody>
    </xdr:sp>
    <xdr:clientData/>
  </xdr:oneCellAnchor>
  <xdr:oneCellAnchor>
    <xdr:from>
      <xdr:col>2</xdr:col>
      <xdr:colOff>1714501</xdr:colOff>
      <xdr:row>29</xdr:row>
      <xdr:rowOff>85724</xdr:rowOff>
    </xdr:from>
    <xdr:ext cx="3076574" cy="904876"/>
    <xdr:sp macro="" textlink="">
      <xdr:nvSpPr>
        <xdr:cNvPr id="4" name="TextBox 3">
          <a:extLst>
            <a:ext uri="{FF2B5EF4-FFF2-40B4-BE49-F238E27FC236}">
              <a16:creationId xmlns:a16="http://schemas.microsoft.com/office/drawing/2014/main" id="{F41B2BDB-1B22-4E9A-A7C8-5C32E978A7E0}"/>
            </a:ext>
          </a:extLst>
        </xdr:cNvPr>
        <xdr:cNvSpPr txBox="1"/>
      </xdr:nvSpPr>
      <xdr:spPr>
        <a:xfrm>
          <a:off x="2590801" y="7553324"/>
          <a:ext cx="3076574" cy="9048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subscription liability calculation</a:t>
          </a:r>
        </a:p>
        <a:p>
          <a:r>
            <a:rPr lang="en-US" sz="1100">
              <a:solidFill>
                <a:srgbClr val="0000CC"/>
              </a:solidFill>
            </a:rPr>
            <a:t>- Subscription</a:t>
          </a:r>
          <a:r>
            <a:rPr lang="en-US" sz="1100" baseline="0">
              <a:solidFill>
                <a:srgbClr val="0000CC"/>
              </a:solidFill>
            </a:rPr>
            <a:t> placed into service on </a:t>
          </a:r>
          <a:r>
            <a:rPr lang="en-US" sz="1100">
              <a:solidFill>
                <a:srgbClr val="0000CC"/>
              </a:solidFill>
            </a:rPr>
            <a:t>1/1/2023; </a:t>
          </a:r>
          <a:r>
            <a:rPr lang="en-US" sz="1100" baseline="0">
              <a:solidFill>
                <a:srgbClr val="0000CC"/>
              </a:solidFill>
            </a:rPr>
            <a:t>1st payment date</a:t>
          </a:r>
        </a:p>
        <a:p>
          <a:r>
            <a:rPr lang="en-US" sz="1100" baseline="0">
              <a:solidFill>
                <a:srgbClr val="0000CC"/>
              </a:solidFill>
            </a:rPr>
            <a:t>- Payment schedule 3 years, assuming a 4 %</a:t>
          </a:r>
        </a:p>
        <a:p>
          <a:r>
            <a:rPr lang="en-US" sz="1100" baseline="0">
              <a:solidFill>
                <a:srgbClr val="0000CC"/>
              </a:solidFill>
            </a:rPr>
            <a:t>  interest rate</a:t>
          </a:r>
        </a:p>
        <a:p>
          <a:endParaRPr lang="en-US" sz="1100">
            <a:solidFill>
              <a:srgbClr val="0000CC"/>
            </a:solidFill>
          </a:endParaRPr>
        </a:p>
      </xdr:txBody>
    </xdr:sp>
    <xdr:clientData/>
  </xdr:oneCellAnchor>
  <xdr:oneCellAnchor>
    <xdr:from>
      <xdr:col>6</xdr:col>
      <xdr:colOff>333375</xdr:colOff>
      <xdr:row>28</xdr:row>
      <xdr:rowOff>28574</xdr:rowOff>
    </xdr:from>
    <xdr:ext cx="5333999" cy="981076"/>
    <xdr:sp macro="" textlink="">
      <xdr:nvSpPr>
        <xdr:cNvPr id="5" name="TextBox 4">
          <a:extLst>
            <a:ext uri="{FF2B5EF4-FFF2-40B4-BE49-F238E27FC236}">
              <a16:creationId xmlns:a16="http://schemas.microsoft.com/office/drawing/2014/main" id="{C4C65EE1-8562-4870-9944-B7B59294B151}"/>
            </a:ext>
          </a:extLst>
        </xdr:cNvPr>
        <xdr:cNvSpPr txBox="1"/>
      </xdr:nvSpPr>
      <xdr:spPr>
        <a:xfrm>
          <a:off x="5629275" y="6400799"/>
          <a:ext cx="5333999" cy="9810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$20,</a:t>
          </a:r>
          <a:r>
            <a:rPr lang="en-US" sz="1100" baseline="0">
              <a:solidFill>
                <a:srgbClr val="0000CC"/>
              </a:solidFill>
            </a:rPr>
            <a:t>000 yearly payments for 3 years (36 months)</a:t>
          </a:r>
          <a:r>
            <a:rPr lang="en-US" sz="1100" baseline="0">
              <a:solidFill>
                <a:srgbClr val="0000CC"/>
              </a:solidFill>
              <a:effectLst/>
              <a:latin typeface="+mn-lt"/>
              <a:ea typeface="+mn-ea"/>
              <a:cs typeface="+mn-cs"/>
            </a:rPr>
            <a:t> ; - Rate = 4%/1 yearly rate; not monthly;  mths to get rate per month</a:t>
          </a:r>
          <a:r>
            <a:rPr lang="en-US" sz="1100" baseline="0">
              <a:solidFill>
                <a:srgbClr val="0000CC"/>
              </a:solidFill>
            </a:rPr>
            <a:t>; - Nper (number of payments) = 36; - Pmt (yearly payment) =  $20,000; - FV (future value) = 0; - Type = 1 if payments are made at beginning of period,   0 of payments are made at the end of period </a:t>
          </a:r>
          <a:endParaRPr lang="en-US" sz="1100">
            <a:solidFill>
              <a:srgbClr val="0000CC"/>
            </a:solidFill>
          </a:endParaRPr>
        </a:p>
      </xdr:txBody>
    </xdr:sp>
    <xdr:clientData/>
  </xdr:oneCellAnchor>
  <xdr:oneCellAnchor>
    <xdr:from>
      <xdr:col>3</xdr:col>
      <xdr:colOff>228601</xdr:colOff>
      <xdr:row>37</xdr:row>
      <xdr:rowOff>66674</xdr:rowOff>
    </xdr:from>
    <xdr:ext cx="2790824" cy="1038226"/>
    <xdr:sp macro="" textlink="">
      <xdr:nvSpPr>
        <xdr:cNvPr id="6" name="TextBox 5">
          <a:extLst>
            <a:ext uri="{FF2B5EF4-FFF2-40B4-BE49-F238E27FC236}">
              <a16:creationId xmlns:a16="http://schemas.microsoft.com/office/drawing/2014/main" id="{9C6E5463-5ECA-4AD8-8813-44537D54920F}"/>
            </a:ext>
          </a:extLst>
        </xdr:cNvPr>
        <xdr:cNvSpPr txBox="1"/>
      </xdr:nvSpPr>
      <xdr:spPr>
        <a:xfrm>
          <a:off x="3228976" y="9201149"/>
          <a:ext cx="2790824" cy="103822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lease liability calculation</a:t>
          </a:r>
        </a:p>
        <a:p>
          <a:r>
            <a:rPr lang="en-US" sz="1100">
              <a:solidFill>
                <a:srgbClr val="0000CC"/>
              </a:solidFill>
            </a:rPr>
            <a:t>- Lease starts on 6/30/2020; </a:t>
          </a:r>
          <a:r>
            <a:rPr lang="en-US" sz="1100" baseline="0">
              <a:solidFill>
                <a:srgbClr val="0000CC"/>
              </a:solidFill>
            </a:rPr>
            <a:t>1st payment date</a:t>
          </a:r>
        </a:p>
        <a:p>
          <a:r>
            <a:rPr lang="en-US" sz="1100" baseline="0">
              <a:solidFill>
                <a:srgbClr val="0000CC"/>
              </a:solidFill>
            </a:rPr>
            <a:t>- Payment schedule 5 years, assuming a 6 %</a:t>
          </a:r>
        </a:p>
        <a:p>
          <a:r>
            <a:rPr lang="en-US" sz="1100" baseline="0">
              <a:solidFill>
                <a:srgbClr val="0000CC"/>
              </a:solidFill>
            </a:rPr>
            <a:t>  interest rate</a:t>
          </a:r>
        </a:p>
        <a:p>
          <a:endParaRPr lang="en-US" sz="1100">
            <a:solidFill>
              <a:srgbClr val="0000CC"/>
            </a:solidFill>
          </a:endParaRPr>
        </a:p>
      </xdr:txBody>
    </xdr:sp>
    <xdr:clientData/>
  </xdr:oneCellAnchor>
  <xdr:oneCellAnchor>
    <xdr:from>
      <xdr:col>6</xdr:col>
      <xdr:colOff>76200</xdr:colOff>
      <xdr:row>37</xdr:row>
      <xdr:rowOff>85725</xdr:rowOff>
    </xdr:from>
    <xdr:ext cx="5705475" cy="990600"/>
    <xdr:sp macro="" textlink="">
      <xdr:nvSpPr>
        <xdr:cNvPr id="7" name="TextBox 6">
          <a:extLst>
            <a:ext uri="{FF2B5EF4-FFF2-40B4-BE49-F238E27FC236}">
              <a16:creationId xmlns:a16="http://schemas.microsoft.com/office/drawing/2014/main" id="{1C06D8BE-FDBE-4BC9-A538-040A198E7CF8}"/>
            </a:ext>
          </a:extLst>
        </xdr:cNvPr>
        <xdr:cNvSpPr txBox="1"/>
      </xdr:nvSpPr>
      <xdr:spPr>
        <a:xfrm>
          <a:off x="6305550" y="9220200"/>
          <a:ext cx="5705475" cy="9906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$28,500</a:t>
          </a:r>
          <a:r>
            <a:rPr lang="en-US" sz="1100" baseline="0">
              <a:solidFill>
                <a:srgbClr val="0000CC"/>
              </a:solidFill>
            </a:rPr>
            <a:t> yearly payments for 5 years</a:t>
          </a:r>
          <a:r>
            <a:rPr lang="en-US" sz="1100" baseline="0">
              <a:solidFill>
                <a:srgbClr val="0000CC"/>
              </a:solidFill>
              <a:effectLst/>
              <a:latin typeface="+mn-lt"/>
              <a:ea typeface="+mn-ea"/>
              <a:cs typeface="+mn-cs"/>
            </a:rPr>
            <a:t>; base rate amount increases by 3% each year; - Rate = 3.25% annual rate; </a:t>
          </a:r>
          <a:r>
            <a:rPr lang="en-US" sz="1100" baseline="0">
              <a:solidFill>
                <a:srgbClr val="0000CC"/>
              </a:solidFill>
            </a:rPr>
            <a:t>- Nper  (number of payments) = 5; - Pmt (yearly payment) = $28,500; changes each year; - FV (future value) = 0; - Type = 1 if payments are made at beginning of period, 0 of payments are made at the end of period </a:t>
          </a:r>
          <a:endParaRPr lang="en-US" sz="1100">
            <a:solidFill>
              <a:srgbClr val="0000CC"/>
            </a:solidFill>
          </a:endParaRPr>
        </a:p>
      </xdr:txBody>
    </xdr:sp>
    <xdr:clientData/>
  </xdr:oneCellAnchor>
  <xdr:oneCellAnchor>
    <xdr:from>
      <xdr:col>5</xdr:col>
      <xdr:colOff>66675</xdr:colOff>
      <xdr:row>94</xdr:row>
      <xdr:rowOff>161925</xdr:rowOff>
    </xdr:from>
    <xdr:ext cx="5638800" cy="847725"/>
    <xdr:sp macro="" textlink="">
      <xdr:nvSpPr>
        <xdr:cNvPr id="8" name="TextBox 7">
          <a:extLst>
            <a:ext uri="{FF2B5EF4-FFF2-40B4-BE49-F238E27FC236}">
              <a16:creationId xmlns:a16="http://schemas.microsoft.com/office/drawing/2014/main" id="{0C9BA75D-26C9-46C4-A1B6-7AAAB22552A6}"/>
            </a:ext>
          </a:extLst>
        </xdr:cNvPr>
        <xdr:cNvSpPr txBox="1"/>
      </xdr:nvSpPr>
      <xdr:spPr>
        <a:xfrm>
          <a:off x="5229225" y="22155150"/>
          <a:ext cx="5638800" cy="8477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none" strike="noStrike" baseline="0">
              <a:solidFill>
                <a:srgbClr val="C00000"/>
              </a:solidFill>
              <a:latin typeface="+mn-lt"/>
              <a:ea typeface="+mn-ea"/>
              <a:cs typeface="+mn-cs"/>
            </a:rPr>
            <a:t>Annual Subscription does not include support for any e-form or workflow changes, document filing structure changes, coding or data integration services. Professional services time for these types of activities may be purchased in advance (via time banks) or as needed from SOFTDOCS</a:t>
          </a:r>
          <a:endParaRPr lang="en-US" sz="1100" b="1">
            <a:solidFill>
              <a:srgbClr val="C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190500</xdr:colOff>
      <xdr:row>44</xdr:row>
      <xdr:rowOff>57148</xdr:rowOff>
    </xdr:from>
    <xdr:to>
      <xdr:col>11</xdr:col>
      <xdr:colOff>447675</xdr:colOff>
      <xdr:row>53</xdr:row>
      <xdr:rowOff>66675</xdr:rowOff>
    </xdr:to>
    <xdr:sp macro="" textlink="">
      <xdr:nvSpPr>
        <xdr:cNvPr id="2" name="TextBox 1">
          <a:extLst>
            <a:ext uri="{FF2B5EF4-FFF2-40B4-BE49-F238E27FC236}">
              <a16:creationId xmlns:a16="http://schemas.microsoft.com/office/drawing/2014/main" id="{A32211FE-6AD1-4746-B692-0C4F303FC411}"/>
            </a:ext>
          </a:extLst>
        </xdr:cNvPr>
        <xdr:cNvSpPr txBox="1"/>
      </xdr:nvSpPr>
      <xdr:spPr>
        <a:xfrm>
          <a:off x="7743825" y="9201148"/>
          <a:ext cx="4619625" cy="1724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6600CC"/>
              </a:solidFill>
            </a:rPr>
            <a:t>Note to Users:</a:t>
          </a:r>
        </a:p>
        <a:p>
          <a:endParaRPr lang="en-US" sz="1100" b="1" u="sng">
            <a:solidFill>
              <a:srgbClr val="6600CC"/>
            </a:solidFill>
          </a:endParaRPr>
        </a:p>
        <a:p>
          <a:r>
            <a:rPr lang="en-US" sz="1100" b="1">
              <a:solidFill>
                <a:srgbClr val="6600CC"/>
              </a:solidFill>
            </a:rPr>
            <a:t>District</a:t>
          </a:r>
          <a:r>
            <a:rPr lang="en-US" sz="1100" b="1" baseline="0">
              <a:solidFill>
                <a:srgbClr val="6600CC"/>
              </a:solidFill>
            </a:rPr>
            <a:t> personnel may find it easier to record the monthly payment for the SBITA to 534 expense object (SBITA greater than 12 months) and then at the end of the fiscal year reclassify that expense amount between principal and interest for the entire year rather than trying to separate principal and interest on a monthly basis.  This way the district personnel will note the expense object debit for the monthly payments and use that same expense object and function each month.</a:t>
          </a:r>
          <a:endParaRPr lang="en-US" sz="1100" b="1">
            <a:solidFill>
              <a:srgbClr val="6600CC"/>
            </a:solidFill>
          </a:endParaRPr>
        </a:p>
      </xdr:txBody>
    </xdr:sp>
    <xdr:clientData/>
  </xdr:twoCellAnchor>
  <xdr:oneCellAnchor>
    <xdr:from>
      <xdr:col>4</xdr:col>
      <xdr:colOff>180975</xdr:colOff>
      <xdr:row>54</xdr:row>
      <xdr:rowOff>180974</xdr:rowOff>
    </xdr:from>
    <xdr:ext cx="4619625" cy="857251"/>
    <xdr:sp macro="" textlink="">
      <xdr:nvSpPr>
        <xdr:cNvPr id="3" name="TextBox 2">
          <a:extLst>
            <a:ext uri="{FF2B5EF4-FFF2-40B4-BE49-F238E27FC236}">
              <a16:creationId xmlns:a16="http://schemas.microsoft.com/office/drawing/2014/main" id="{45D52B89-BB3C-4766-B9FA-760A848B8C0D}"/>
            </a:ext>
          </a:extLst>
        </xdr:cNvPr>
        <xdr:cNvSpPr txBox="1"/>
      </xdr:nvSpPr>
      <xdr:spPr>
        <a:xfrm>
          <a:off x="7734300" y="11229974"/>
          <a:ext cx="4619625" cy="857251"/>
        </a:xfrm>
        <a:prstGeom prst="rect">
          <a:avLst/>
        </a:prstGeom>
        <a:solidFill>
          <a:srgbClr val="FFFF99"/>
        </a:solidFill>
        <a:ln>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Question for School District personnel to answer: Has the 2nd payment of the annual subscription payments been made as of June 30, 2023?</a:t>
          </a:r>
        </a:p>
      </xdr:txBody>
    </xdr:sp>
    <xdr:clientData/>
  </xdr:oneCellAnchor>
  <xdr:twoCellAnchor>
    <xdr:from>
      <xdr:col>5</xdr:col>
      <xdr:colOff>0</xdr:colOff>
      <xdr:row>4</xdr:row>
      <xdr:rowOff>0</xdr:rowOff>
    </xdr:from>
    <xdr:to>
      <xdr:col>9</xdr:col>
      <xdr:colOff>466725</xdr:colOff>
      <xdr:row>8</xdr:row>
      <xdr:rowOff>141646</xdr:rowOff>
    </xdr:to>
    <xdr:sp macro="" textlink="">
      <xdr:nvSpPr>
        <xdr:cNvPr id="4" name="TextBox 5">
          <a:extLst>
            <a:ext uri="{FF2B5EF4-FFF2-40B4-BE49-F238E27FC236}">
              <a16:creationId xmlns:a16="http://schemas.microsoft.com/office/drawing/2014/main" id="{74583A41-2A0F-4B3C-AC12-76B4A9230693}"/>
            </a:ext>
          </a:extLst>
        </xdr:cNvPr>
        <xdr:cNvSpPr txBox="1"/>
      </xdr:nvSpPr>
      <xdr:spPr>
        <a:xfrm>
          <a:off x="8162925" y="762000"/>
          <a:ext cx="3000375" cy="1094146"/>
        </a:xfrm>
        <a:prstGeom prst="rect">
          <a:avLst/>
        </a:prstGeom>
        <a:solidFill>
          <a:schemeClr val="bg1"/>
        </a:solidFill>
        <a:ln>
          <a:solidFill>
            <a:schemeClr val="accent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solidFill>
                <a:srgbClr val="C00000"/>
              </a:solidFill>
            </a:rPr>
            <a:t>Example Journal Entries if the Subscription Term started on 6/30/23 (GASB 96 implemented 7/1/22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200025</xdr:colOff>
      <xdr:row>28</xdr:row>
      <xdr:rowOff>0</xdr:rowOff>
    </xdr:from>
    <xdr:to>
      <xdr:col>12</xdr:col>
      <xdr:colOff>476250</xdr:colOff>
      <xdr:row>34</xdr:row>
      <xdr:rowOff>133351</xdr:rowOff>
    </xdr:to>
    <xdr:sp macro="" textlink="">
      <xdr:nvSpPr>
        <xdr:cNvPr id="2" name="TextBox 1">
          <a:extLst>
            <a:ext uri="{FF2B5EF4-FFF2-40B4-BE49-F238E27FC236}">
              <a16:creationId xmlns:a16="http://schemas.microsoft.com/office/drawing/2014/main" id="{0D7619CD-D921-4A05-A005-3803420A2F27}"/>
            </a:ext>
          </a:extLst>
        </xdr:cNvPr>
        <xdr:cNvSpPr txBox="1"/>
      </xdr:nvSpPr>
      <xdr:spPr>
        <a:xfrm>
          <a:off x="8039100" y="5905500"/>
          <a:ext cx="5248275" cy="1276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6600CC"/>
              </a:solidFill>
            </a:rPr>
            <a:t>Note to Users:</a:t>
          </a:r>
        </a:p>
        <a:p>
          <a:endParaRPr lang="en-US" sz="1100" b="1" u="sng">
            <a:solidFill>
              <a:srgbClr val="6600CC"/>
            </a:solidFill>
          </a:endParaRPr>
        </a:p>
        <a:p>
          <a:r>
            <a:rPr lang="en-US" sz="1100" b="1">
              <a:solidFill>
                <a:srgbClr val="6600CC"/>
              </a:solidFill>
            </a:rPr>
            <a:t>District</a:t>
          </a:r>
          <a:r>
            <a:rPr lang="en-US" sz="1100" b="1" baseline="0">
              <a:solidFill>
                <a:srgbClr val="6600CC"/>
              </a:solidFill>
            </a:rPr>
            <a:t> personnel may find it easier to record the monthly payment for the lease to one expense object and then at the end of the fiscal year reclassify that expense amount between principal and interest for the entire year rather than trying to separate principal and interest on a monthly basis.  This way the district personnel will note the expense object debit for the monthly payments and use that same expense object and function each month.</a:t>
          </a:r>
          <a:endParaRPr lang="en-US" sz="1100" b="1">
            <a:solidFill>
              <a:srgbClr val="6600CC"/>
            </a:solidFill>
          </a:endParaRPr>
        </a:p>
      </xdr:txBody>
    </xdr:sp>
    <xdr:clientData/>
  </xdr:twoCellAnchor>
  <xdr:oneCellAnchor>
    <xdr:from>
      <xdr:col>4</xdr:col>
      <xdr:colOff>523874</xdr:colOff>
      <xdr:row>18</xdr:row>
      <xdr:rowOff>76199</xdr:rowOff>
    </xdr:from>
    <xdr:ext cx="3476626" cy="495301"/>
    <xdr:sp macro="" textlink="">
      <xdr:nvSpPr>
        <xdr:cNvPr id="3" name="TextBox 2">
          <a:extLst>
            <a:ext uri="{FF2B5EF4-FFF2-40B4-BE49-F238E27FC236}">
              <a16:creationId xmlns:a16="http://schemas.microsoft.com/office/drawing/2014/main" id="{AACAAB0D-844A-4520-B8F9-856473FDA7CE}"/>
            </a:ext>
          </a:extLst>
        </xdr:cNvPr>
        <xdr:cNvSpPr txBox="1"/>
      </xdr:nvSpPr>
      <xdr:spPr>
        <a:xfrm>
          <a:off x="8362949" y="3886199"/>
          <a:ext cx="3476626" cy="495301"/>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457199</xdr:colOff>
      <xdr:row>23</xdr:row>
      <xdr:rowOff>0</xdr:rowOff>
    </xdr:from>
    <xdr:ext cx="4772026" cy="676275"/>
    <xdr:sp macro="" textlink="">
      <xdr:nvSpPr>
        <xdr:cNvPr id="4" name="TextBox 3">
          <a:extLst>
            <a:ext uri="{FF2B5EF4-FFF2-40B4-BE49-F238E27FC236}">
              <a16:creationId xmlns:a16="http://schemas.microsoft.com/office/drawing/2014/main" id="{23F0E90D-933B-4CE0-8154-281BC2F27F85}"/>
            </a:ext>
          </a:extLst>
        </xdr:cNvPr>
        <xdr:cNvSpPr txBox="1"/>
      </xdr:nvSpPr>
      <xdr:spPr>
        <a:xfrm>
          <a:off x="8296274" y="4762500"/>
          <a:ext cx="4772026" cy="676275"/>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801 Capital Assets -  Goverment-wide Funds or 800 - General</a:t>
          </a:r>
          <a:r>
            <a:rPr lang="en-US" sz="1100" b="1" baseline="0">
              <a:solidFill>
                <a:srgbClr val="6600CC"/>
              </a:solidFill>
            </a:rPr>
            <a:t> Fixed Asset Account Group whichever fund used by the district to record and report its Capital Asset activity.</a:t>
          </a:r>
          <a:endParaRPr lang="en-US" sz="1100" b="1">
            <a:solidFill>
              <a:srgbClr val="6600CC"/>
            </a:solidFill>
          </a:endParaRPr>
        </a:p>
      </xdr:txBody>
    </xdr:sp>
    <xdr:clientData/>
  </xdr:oneCellAnchor>
  <xdr:oneCellAnchor>
    <xdr:from>
      <xdr:col>4</xdr:col>
      <xdr:colOff>466725</xdr:colOff>
      <xdr:row>36</xdr:row>
      <xdr:rowOff>47626</xdr:rowOff>
    </xdr:from>
    <xdr:ext cx="3505200" cy="476250"/>
    <xdr:sp macro="" textlink="">
      <xdr:nvSpPr>
        <xdr:cNvPr id="5" name="TextBox 4">
          <a:extLst>
            <a:ext uri="{FF2B5EF4-FFF2-40B4-BE49-F238E27FC236}">
              <a16:creationId xmlns:a16="http://schemas.microsoft.com/office/drawing/2014/main" id="{D667A06B-3AB7-4AFB-A42C-6E9D8C07B7C6}"/>
            </a:ext>
          </a:extLst>
        </xdr:cNvPr>
        <xdr:cNvSpPr txBox="1"/>
      </xdr:nvSpPr>
      <xdr:spPr>
        <a:xfrm>
          <a:off x="8305800" y="7477126"/>
          <a:ext cx="3505200" cy="476250"/>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428625</xdr:colOff>
      <xdr:row>45</xdr:row>
      <xdr:rowOff>19051</xdr:rowOff>
    </xdr:from>
    <xdr:ext cx="3476625" cy="476249"/>
    <xdr:sp macro="" textlink="">
      <xdr:nvSpPr>
        <xdr:cNvPr id="6" name="TextBox 5">
          <a:extLst>
            <a:ext uri="{FF2B5EF4-FFF2-40B4-BE49-F238E27FC236}">
              <a16:creationId xmlns:a16="http://schemas.microsoft.com/office/drawing/2014/main" id="{454D66AB-1A79-4B01-B4E6-CA83334B8295}"/>
            </a:ext>
          </a:extLst>
        </xdr:cNvPr>
        <xdr:cNvSpPr txBox="1"/>
      </xdr:nvSpPr>
      <xdr:spPr>
        <a:xfrm>
          <a:off x="8267700" y="9163051"/>
          <a:ext cx="3476625" cy="476249"/>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447675</xdr:colOff>
      <xdr:row>40</xdr:row>
      <xdr:rowOff>38100</xdr:rowOff>
    </xdr:from>
    <xdr:ext cx="4905375" cy="657225"/>
    <xdr:sp macro="" textlink="">
      <xdr:nvSpPr>
        <xdr:cNvPr id="7" name="TextBox 6">
          <a:extLst>
            <a:ext uri="{FF2B5EF4-FFF2-40B4-BE49-F238E27FC236}">
              <a16:creationId xmlns:a16="http://schemas.microsoft.com/office/drawing/2014/main" id="{14A9EE7A-6277-4E38-B426-3F40AC1B0C3F}"/>
            </a:ext>
          </a:extLst>
        </xdr:cNvPr>
        <xdr:cNvSpPr txBox="1"/>
      </xdr:nvSpPr>
      <xdr:spPr>
        <a:xfrm>
          <a:off x="8286750" y="8229600"/>
          <a:ext cx="4905375" cy="657225"/>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801 Capital Assets -  Goverment-wide Funds or 800 - General</a:t>
          </a:r>
          <a:r>
            <a:rPr lang="en-US" sz="1100" b="1" baseline="0">
              <a:solidFill>
                <a:srgbClr val="6600CC"/>
              </a:solidFill>
            </a:rPr>
            <a:t> Fixed Asset Account Group whichever fund used by the district to record and report its Capital Asset activity.</a:t>
          </a:r>
          <a:endParaRPr lang="en-US" sz="1100" b="1">
            <a:solidFill>
              <a:srgbClr val="6600CC"/>
            </a:solidFill>
          </a:endParaRPr>
        </a:p>
      </xdr:txBody>
    </xdr:sp>
    <xdr:clientData/>
  </xdr:oneCellAnchor>
  <xdr:oneCellAnchor>
    <xdr:from>
      <xdr:col>4</xdr:col>
      <xdr:colOff>419100</xdr:colOff>
      <xdr:row>52</xdr:row>
      <xdr:rowOff>38100</xdr:rowOff>
    </xdr:from>
    <xdr:ext cx="3505200" cy="1076325"/>
    <xdr:sp macro="" textlink="">
      <xdr:nvSpPr>
        <xdr:cNvPr id="8" name="TextBox 7">
          <a:extLst>
            <a:ext uri="{FF2B5EF4-FFF2-40B4-BE49-F238E27FC236}">
              <a16:creationId xmlns:a16="http://schemas.microsoft.com/office/drawing/2014/main" id="{7850F316-14DE-4890-9D9E-9F36DB50DD62}"/>
            </a:ext>
          </a:extLst>
        </xdr:cNvPr>
        <xdr:cNvSpPr txBox="1"/>
      </xdr:nvSpPr>
      <xdr:spPr>
        <a:xfrm>
          <a:off x="8258175" y="10515600"/>
          <a:ext cx="3505200" cy="1076325"/>
        </a:xfrm>
        <a:prstGeom prst="rect">
          <a:avLst/>
        </a:prstGeom>
        <a:solidFill>
          <a:srgbClr val="CCFFCC"/>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b="1">
              <a:solidFill>
                <a:srgbClr val="C00000"/>
              </a:solidFill>
            </a:rPr>
            <a:t>Note to Users:</a:t>
          </a:r>
        </a:p>
        <a:p>
          <a:r>
            <a:rPr lang="en-US" sz="1100" b="1">
              <a:solidFill>
                <a:srgbClr val="C00000"/>
              </a:solidFill>
            </a:rPr>
            <a:t>These are the actual entries that will be posted by School Districts using</a:t>
          </a:r>
          <a:r>
            <a:rPr lang="en-US" sz="1100" b="1" baseline="0">
              <a:solidFill>
                <a:srgbClr val="C00000"/>
              </a:solidFill>
            </a:rPr>
            <a:t> Fund 900 and the 0304 account (Amounts to be Provided) and the Fund 80X and the 0711 (Invested in Capital Assets, Net of Related Debt).</a:t>
          </a:r>
          <a:endParaRPr lang="en-US" sz="1100" b="1">
            <a:solidFill>
              <a:srgbClr val="C00000"/>
            </a:solidFill>
          </a:endParaRPr>
        </a:p>
        <a:p>
          <a:endParaRPr lang="en-US" sz="1100"/>
        </a:p>
      </xdr:txBody>
    </xdr:sp>
    <xdr:clientData/>
  </xdr:oneCellAnchor>
  <xdr:oneCellAnchor>
    <xdr:from>
      <xdr:col>5</xdr:col>
      <xdr:colOff>0</xdr:colOff>
      <xdr:row>64</xdr:row>
      <xdr:rowOff>0</xdr:rowOff>
    </xdr:from>
    <xdr:ext cx="3505200" cy="1076325"/>
    <xdr:sp macro="" textlink="">
      <xdr:nvSpPr>
        <xdr:cNvPr id="9" name="TextBox 8">
          <a:extLst>
            <a:ext uri="{FF2B5EF4-FFF2-40B4-BE49-F238E27FC236}">
              <a16:creationId xmlns:a16="http://schemas.microsoft.com/office/drawing/2014/main" id="{8F79366D-835B-451F-85E3-0D2F2A068DF4}"/>
            </a:ext>
          </a:extLst>
        </xdr:cNvPr>
        <xdr:cNvSpPr txBox="1"/>
      </xdr:nvSpPr>
      <xdr:spPr>
        <a:xfrm>
          <a:off x="8448675" y="12763500"/>
          <a:ext cx="3505200" cy="1076325"/>
        </a:xfrm>
        <a:prstGeom prst="rect">
          <a:avLst/>
        </a:prstGeom>
        <a:solidFill>
          <a:srgbClr val="CCFFCC"/>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b="1">
              <a:solidFill>
                <a:srgbClr val="C00000"/>
              </a:solidFill>
            </a:rPr>
            <a:t>Note to Users:</a:t>
          </a:r>
        </a:p>
        <a:p>
          <a:r>
            <a:rPr lang="en-US" sz="1100" b="1">
              <a:solidFill>
                <a:srgbClr val="C00000"/>
              </a:solidFill>
            </a:rPr>
            <a:t>These are the actual entries that will be posted by School Districts using</a:t>
          </a:r>
          <a:r>
            <a:rPr lang="en-US" sz="1100" b="1" baseline="0">
              <a:solidFill>
                <a:srgbClr val="C00000"/>
              </a:solidFill>
            </a:rPr>
            <a:t> Fund 900 and the 0304 account (Amounts to be Provided) and the Fund 80X and the 0711 (Invested in Capital Assets, Net of Related Debt).</a:t>
          </a:r>
          <a:endParaRPr lang="en-US" sz="1100" b="1">
            <a:solidFill>
              <a:srgbClr val="C00000"/>
            </a:solidFill>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xdr:col>
      <xdr:colOff>438149</xdr:colOff>
      <xdr:row>27</xdr:row>
      <xdr:rowOff>171450</xdr:rowOff>
    </xdr:from>
    <xdr:to>
      <xdr:col>16</xdr:col>
      <xdr:colOff>409575</xdr:colOff>
      <xdr:row>34</xdr:row>
      <xdr:rowOff>114301</xdr:rowOff>
    </xdr:to>
    <xdr:sp macro="" textlink="">
      <xdr:nvSpPr>
        <xdr:cNvPr id="2" name="TextBox 1">
          <a:extLst>
            <a:ext uri="{FF2B5EF4-FFF2-40B4-BE49-F238E27FC236}">
              <a16:creationId xmlns:a16="http://schemas.microsoft.com/office/drawing/2014/main" id="{0706136C-64CC-4180-96C5-1C16F3723FD0}"/>
            </a:ext>
          </a:extLst>
        </xdr:cNvPr>
        <xdr:cNvSpPr txBox="1"/>
      </xdr:nvSpPr>
      <xdr:spPr>
        <a:xfrm>
          <a:off x="8277224" y="5886450"/>
          <a:ext cx="7381876" cy="1276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6600CC"/>
              </a:solidFill>
            </a:rPr>
            <a:t>Note to Users:</a:t>
          </a:r>
        </a:p>
        <a:p>
          <a:endParaRPr lang="en-US" sz="1100" b="1" u="sng">
            <a:solidFill>
              <a:srgbClr val="6600CC"/>
            </a:solidFill>
          </a:endParaRPr>
        </a:p>
        <a:p>
          <a:r>
            <a:rPr lang="en-US" sz="1100" b="1">
              <a:solidFill>
                <a:srgbClr val="6600CC"/>
              </a:solidFill>
            </a:rPr>
            <a:t>District</a:t>
          </a:r>
          <a:r>
            <a:rPr lang="en-US" sz="1100" b="1" baseline="0">
              <a:solidFill>
                <a:srgbClr val="6600CC"/>
              </a:solidFill>
            </a:rPr>
            <a:t> personnel may find it easier to record the monthly payment for the lease to one expense object and then at the end of the fiscal year reclassify that expense amount between principal and interest for the entire year rather than trying to separate principal and interest on a monthly basis.  This way the district personnel will note the expense object debit for the monthly payments and use that same expense object and function each month.</a:t>
          </a:r>
          <a:endParaRPr lang="en-US" sz="1100" b="1">
            <a:solidFill>
              <a:srgbClr val="6600CC"/>
            </a:solidFill>
          </a:endParaRPr>
        </a:p>
      </xdr:txBody>
    </xdr:sp>
    <xdr:clientData/>
  </xdr:twoCellAnchor>
  <xdr:oneCellAnchor>
    <xdr:from>
      <xdr:col>4</xdr:col>
      <xdr:colOff>523874</xdr:colOff>
      <xdr:row>18</xdr:row>
      <xdr:rowOff>76199</xdr:rowOff>
    </xdr:from>
    <xdr:ext cx="3476626" cy="495301"/>
    <xdr:sp macro="" textlink="">
      <xdr:nvSpPr>
        <xdr:cNvPr id="3" name="TextBox 2">
          <a:extLst>
            <a:ext uri="{FF2B5EF4-FFF2-40B4-BE49-F238E27FC236}">
              <a16:creationId xmlns:a16="http://schemas.microsoft.com/office/drawing/2014/main" id="{0C0D34D4-CDAB-4CF2-90DA-8AFA4B93156E}"/>
            </a:ext>
          </a:extLst>
        </xdr:cNvPr>
        <xdr:cNvSpPr txBox="1"/>
      </xdr:nvSpPr>
      <xdr:spPr>
        <a:xfrm>
          <a:off x="8362949" y="3886199"/>
          <a:ext cx="3476626" cy="495301"/>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457199</xdr:colOff>
      <xdr:row>23</xdr:row>
      <xdr:rowOff>0</xdr:rowOff>
    </xdr:from>
    <xdr:ext cx="4772026" cy="676275"/>
    <xdr:sp macro="" textlink="">
      <xdr:nvSpPr>
        <xdr:cNvPr id="4" name="TextBox 3">
          <a:extLst>
            <a:ext uri="{FF2B5EF4-FFF2-40B4-BE49-F238E27FC236}">
              <a16:creationId xmlns:a16="http://schemas.microsoft.com/office/drawing/2014/main" id="{F87D766B-EBF5-4D10-B329-FB0129770CA1}"/>
            </a:ext>
          </a:extLst>
        </xdr:cNvPr>
        <xdr:cNvSpPr txBox="1"/>
      </xdr:nvSpPr>
      <xdr:spPr>
        <a:xfrm>
          <a:off x="8296274" y="4762500"/>
          <a:ext cx="4772026" cy="676275"/>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801 Capital Assets -  Goverment-wide Funds or 800 - General</a:t>
          </a:r>
          <a:r>
            <a:rPr lang="en-US" sz="1100" b="1" baseline="0">
              <a:solidFill>
                <a:srgbClr val="6600CC"/>
              </a:solidFill>
            </a:rPr>
            <a:t> Fixed Asset Account Group whichever fund used by the district to record and report its Capital Asset activity.</a:t>
          </a:r>
          <a:endParaRPr lang="en-US" sz="1100" b="1">
            <a:solidFill>
              <a:srgbClr val="6600CC"/>
            </a:solidFill>
          </a:endParaRPr>
        </a:p>
      </xdr:txBody>
    </xdr:sp>
    <xdr:clientData/>
  </xdr:oneCellAnchor>
  <xdr:oneCellAnchor>
    <xdr:from>
      <xdr:col>4</xdr:col>
      <xdr:colOff>466725</xdr:colOff>
      <xdr:row>36</xdr:row>
      <xdr:rowOff>47626</xdr:rowOff>
    </xdr:from>
    <xdr:ext cx="3505200" cy="476250"/>
    <xdr:sp macro="" textlink="">
      <xdr:nvSpPr>
        <xdr:cNvPr id="5" name="TextBox 4">
          <a:extLst>
            <a:ext uri="{FF2B5EF4-FFF2-40B4-BE49-F238E27FC236}">
              <a16:creationId xmlns:a16="http://schemas.microsoft.com/office/drawing/2014/main" id="{FEA20132-2A65-4AA1-ACF6-F16FD5A4BD0B}"/>
            </a:ext>
          </a:extLst>
        </xdr:cNvPr>
        <xdr:cNvSpPr txBox="1"/>
      </xdr:nvSpPr>
      <xdr:spPr>
        <a:xfrm>
          <a:off x="8305800" y="7477126"/>
          <a:ext cx="3505200" cy="476250"/>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428625</xdr:colOff>
      <xdr:row>45</xdr:row>
      <xdr:rowOff>19051</xdr:rowOff>
    </xdr:from>
    <xdr:ext cx="3476625" cy="476249"/>
    <xdr:sp macro="" textlink="">
      <xdr:nvSpPr>
        <xdr:cNvPr id="6" name="TextBox 5">
          <a:extLst>
            <a:ext uri="{FF2B5EF4-FFF2-40B4-BE49-F238E27FC236}">
              <a16:creationId xmlns:a16="http://schemas.microsoft.com/office/drawing/2014/main" id="{806A3844-2DBB-4D27-804C-3D5F2301A910}"/>
            </a:ext>
          </a:extLst>
        </xdr:cNvPr>
        <xdr:cNvSpPr txBox="1"/>
      </xdr:nvSpPr>
      <xdr:spPr>
        <a:xfrm>
          <a:off x="8267700" y="9163051"/>
          <a:ext cx="3476625" cy="476249"/>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900 - Long Term Debt - Government-wide Funds.</a:t>
          </a:r>
        </a:p>
      </xdr:txBody>
    </xdr:sp>
    <xdr:clientData/>
  </xdr:oneCellAnchor>
  <xdr:oneCellAnchor>
    <xdr:from>
      <xdr:col>4</xdr:col>
      <xdr:colOff>447675</xdr:colOff>
      <xdr:row>40</xdr:row>
      <xdr:rowOff>38100</xdr:rowOff>
    </xdr:from>
    <xdr:ext cx="4905375" cy="657225"/>
    <xdr:sp macro="" textlink="">
      <xdr:nvSpPr>
        <xdr:cNvPr id="7" name="TextBox 6">
          <a:extLst>
            <a:ext uri="{FF2B5EF4-FFF2-40B4-BE49-F238E27FC236}">
              <a16:creationId xmlns:a16="http://schemas.microsoft.com/office/drawing/2014/main" id="{43FAA65B-ABC6-45C0-9E26-B69C0E90B07D}"/>
            </a:ext>
          </a:extLst>
        </xdr:cNvPr>
        <xdr:cNvSpPr txBox="1"/>
      </xdr:nvSpPr>
      <xdr:spPr>
        <a:xfrm>
          <a:off x="8286750" y="8229600"/>
          <a:ext cx="4905375" cy="657225"/>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6600CC"/>
              </a:solidFill>
            </a:rPr>
            <a:t>For</a:t>
          </a:r>
          <a:r>
            <a:rPr lang="en-US" sz="1100" b="1" baseline="0">
              <a:solidFill>
                <a:srgbClr val="6600CC"/>
              </a:solidFill>
            </a:rPr>
            <a:t> the general ledger, this entry should be made to </a:t>
          </a:r>
          <a:r>
            <a:rPr lang="en-US" sz="1100" b="1">
              <a:solidFill>
                <a:srgbClr val="6600CC"/>
              </a:solidFill>
            </a:rPr>
            <a:t>Fund 801 Capital Assets -  Goverment-wide Funds or 800 - General</a:t>
          </a:r>
          <a:r>
            <a:rPr lang="en-US" sz="1100" b="1" baseline="0">
              <a:solidFill>
                <a:srgbClr val="6600CC"/>
              </a:solidFill>
            </a:rPr>
            <a:t> Fixed Asset Account Group whichever fund used by the district to record and report its Capital Asset activity.</a:t>
          </a:r>
          <a:endParaRPr lang="en-US" sz="1100" b="1">
            <a:solidFill>
              <a:srgbClr val="6600CC"/>
            </a:solidFill>
          </a:endParaRPr>
        </a:p>
      </xdr:txBody>
    </xdr:sp>
    <xdr:clientData/>
  </xdr:oneCellAnchor>
  <xdr:oneCellAnchor>
    <xdr:from>
      <xdr:col>4</xdr:col>
      <xdr:colOff>419100</xdr:colOff>
      <xdr:row>52</xdr:row>
      <xdr:rowOff>38100</xdr:rowOff>
    </xdr:from>
    <xdr:ext cx="3505200" cy="1076325"/>
    <xdr:sp macro="" textlink="">
      <xdr:nvSpPr>
        <xdr:cNvPr id="8" name="TextBox 7">
          <a:extLst>
            <a:ext uri="{FF2B5EF4-FFF2-40B4-BE49-F238E27FC236}">
              <a16:creationId xmlns:a16="http://schemas.microsoft.com/office/drawing/2014/main" id="{85768AA7-654F-4248-B967-91D22EAE964D}"/>
            </a:ext>
          </a:extLst>
        </xdr:cNvPr>
        <xdr:cNvSpPr txBox="1"/>
      </xdr:nvSpPr>
      <xdr:spPr>
        <a:xfrm>
          <a:off x="8258175" y="10515600"/>
          <a:ext cx="3505200" cy="1076325"/>
        </a:xfrm>
        <a:prstGeom prst="rect">
          <a:avLst/>
        </a:prstGeom>
        <a:solidFill>
          <a:srgbClr val="CCFFCC"/>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b="1">
              <a:solidFill>
                <a:srgbClr val="C00000"/>
              </a:solidFill>
            </a:rPr>
            <a:t>Note to Users:</a:t>
          </a:r>
        </a:p>
        <a:p>
          <a:r>
            <a:rPr lang="en-US" sz="1100" b="1">
              <a:solidFill>
                <a:srgbClr val="C00000"/>
              </a:solidFill>
            </a:rPr>
            <a:t>These are the actual entries that will be posted by School Districts using</a:t>
          </a:r>
          <a:r>
            <a:rPr lang="en-US" sz="1100" b="1" baseline="0">
              <a:solidFill>
                <a:srgbClr val="C00000"/>
              </a:solidFill>
            </a:rPr>
            <a:t> Fund 900 and the 0304 account (Amounts to be Provided) and the Fund 80X and the 0711 (Invested in Capital Assets, Net of Related Debt).</a:t>
          </a:r>
          <a:endParaRPr lang="en-US" sz="1100" b="1">
            <a:solidFill>
              <a:srgbClr val="C00000"/>
            </a:solidFill>
          </a:endParaRPr>
        </a:p>
        <a:p>
          <a:endParaRPr lang="en-US" sz="1100"/>
        </a:p>
      </xdr:txBody>
    </xdr:sp>
    <xdr:clientData/>
  </xdr:oneCellAnchor>
  <xdr:oneCellAnchor>
    <xdr:from>
      <xdr:col>5</xdr:col>
      <xdr:colOff>0</xdr:colOff>
      <xdr:row>65</xdr:row>
      <xdr:rowOff>0</xdr:rowOff>
    </xdr:from>
    <xdr:ext cx="3505200" cy="1076325"/>
    <xdr:sp macro="" textlink="">
      <xdr:nvSpPr>
        <xdr:cNvPr id="9" name="TextBox 8">
          <a:extLst>
            <a:ext uri="{FF2B5EF4-FFF2-40B4-BE49-F238E27FC236}">
              <a16:creationId xmlns:a16="http://schemas.microsoft.com/office/drawing/2014/main" id="{C63440E1-A310-4CEA-A454-81367F2C2052}"/>
            </a:ext>
          </a:extLst>
        </xdr:cNvPr>
        <xdr:cNvSpPr txBox="1"/>
      </xdr:nvSpPr>
      <xdr:spPr>
        <a:xfrm>
          <a:off x="8448675" y="12954000"/>
          <a:ext cx="3505200" cy="1076325"/>
        </a:xfrm>
        <a:prstGeom prst="rect">
          <a:avLst/>
        </a:prstGeom>
        <a:solidFill>
          <a:srgbClr val="CCFFCC"/>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b="1">
              <a:solidFill>
                <a:srgbClr val="C00000"/>
              </a:solidFill>
            </a:rPr>
            <a:t>Note to Users:</a:t>
          </a:r>
        </a:p>
        <a:p>
          <a:r>
            <a:rPr lang="en-US" sz="1100" b="1">
              <a:solidFill>
                <a:srgbClr val="C00000"/>
              </a:solidFill>
            </a:rPr>
            <a:t>These are the actual entries that will be posted by School Districts using</a:t>
          </a:r>
          <a:r>
            <a:rPr lang="en-US" sz="1100" b="1" baseline="0">
              <a:solidFill>
                <a:srgbClr val="C00000"/>
              </a:solidFill>
            </a:rPr>
            <a:t> Fund 900 and the 0304 account (Amounts to be Provided) and the Fund 80X and the 0711 (Invested in Capital Assets, Net of Related Debt).</a:t>
          </a:r>
          <a:endParaRPr lang="en-US" sz="1100" b="1">
            <a:solidFill>
              <a:srgbClr val="C00000"/>
            </a:solidFill>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57150</xdr:colOff>
      <xdr:row>0</xdr:row>
      <xdr:rowOff>673101</xdr:rowOff>
    </xdr:to>
    <xdr:sp macro="" textlink="">
      <xdr:nvSpPr>
        <xdr:cNvPr id="2" name="TextBox 1">
          <a:extLst>
            <a:ext uri="{FF2B5EF4-FFF2-40B4-BE49-F238E27FC236}">
              <a16:creationId xmlns:a16="http://schemas.microsoft.com/office/drawing/2014/main" id="{FC3AEEB1-5DFE-4590-8132-9E539B6DF9B4}"/>
            </a:ext>
          </a:extLst>
        </xdr:cNvPr>
        <xdr:cNvSpPr txBox="1"/>
      </xdr:nvSpPr>
      <xdr:spPr>
        <a:xfrm>
          <a:off x="0" y="1"/>
          <a:ext cx="7296150" cy="673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This worksheet is the same information included within the automated notes. It has highlighted</a:t>
          </a:r>
          <a:r>
            <a:rPr lang="en-US" sz="1100" b="1" baseline="0"/>
            <a:t> areas included to detail which amounts should agree with other areas in the financial statements.  As well as, notes indicating</a:t>
          </a:r>
        </a:p>
        <a:p>
          <a:r>
            <a:rPr lang="en-US" sz="1100" b="1" baseline="0"/>
            <a:t> where some of the amounts should be pulled from.</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178</xdr:row>
      <xdr:rowOff>0</xdr:rowOff>
    </xdr:from>
    <xdr:to>
      <xdr:col>10</xdr:col>
      <xdr:colOff>0</xdr:colOff>
      <xdr:row>178</xdr:row>
      <xdr:rowOff>0</xdr:rowOff>
    </xdr:to>
    <xdr:sp macro="" textlink="">
      <xdr:nvSpPr>
        <xdr:cNvPr id="2" name="Line 1">
          <a:extLst>
            <a:ext uri="{FF2B5EF4-FFF2-40B4-BE49-F238E27FC236}">
              <a16:creationId xmlns:a16="http://schemas.microsoft.com/office/drawing/2014/main" id="{FBFA650C-73C6-4918-B632-257F1A36A5E1}"/>
            </a:ext>
          </a:extLst>
        </xdr:cNvPr>
        <xdr:cNvSpPr>
          <a:spLocks noChangeShapeType="1"/>
        </xdr:cNvSpPr>
      </xdr:nvSpPr>
      <xdr:spPr bwMode="auto">
        <a:xfrm>
          <a:off x="11023600" y="2936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0</xdr:row>
      <xdr:rowOff>0</xdr:rowOff>
    </xdr:to>
    <xdr:sp macro="" textlink="">
      <xdr:nvSpPr>
        <xdr:cNvPr id="2" name="Text 1">
          <a:extLst>
            <a:ext uri="{FF2B5EF4-FFF2-40B4-BE49-F238E27FC236}">
              <a16:creationId xmlns:a16="http://schemas.microsoft.com/office/drawing/2014/main" id="{9C2C95EE-9E1A-4364-9117-B4A9D90534B5}"/>
            </a:ext>
          </a:extLst>
        </xdr:cNvPr>
        <xdr:cNvSpPr txBox="1">
          <a:spLocks noChangeArrowheads="1"/>
        </xdr:cNvSpPr>
      </xdr:nvSpPr>
      <xdr:spPr bwMode="auto">
        <a:xfrm>
          <a:off x="0" y="0"/>
          <a:ext cx="71215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ox\AUDIT\Data\E-mail%20Attachments\CMB06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0AUDIT%20%20%20REVIEW%20REPORT%20-%20WRITE-U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davenpor\Local%20Settings\Temp\MXLibDir\CAFR-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l-fs\groups\Documents%20and%20Settings\davenpor\Local%20Settings\Temp\MXLibDir\CAFR-T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urnerka/Desktop/FY_2013_Audit_Packet/Updated/Cash%20and%20Invest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03%20Summary%20Schedule%20by%20Fund%20&amp;%20Cash%20Control%20Sheet"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scal%20Year%202009/Document%20Libraries%20Check/Lease%20Agreements/General%20Fun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s>
    <sheetDataSet>
      <sheetData sheetId="0">
        <row r="649">
          <cell r="L649">
            <v>43904320.019999996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0" refreshError="1"/>
      <sheetData sheetId="1">
        <row r="14">
          <cell r="B14" t="str">
            <v>yes</v>
          </cell>
        </row>
        <row r="21">
          <cell r="B21" t="str">
            <v>no</v>
          </cell>
        </row>
        <row r="25">
          <cell r="B25" t="str">
            <v>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s>
    <sheetDataSet>
      <sheetData sheetId="0">
        <row r="23">
          <cell r="B23">
            <v>16117328</v>
          </cell>
        </row>
      </sheetData>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row r="26">
          <cell r="G26">
            <v>138445</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ow r="40">
          <cell r="F40">
            <v>128514.5</v>
          </cell>
        </row>
      </sheetData>
      <sheetData sheetId="35">
        <row r="26">
          <cell r="G26">
            <v>138445</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Fund"/>
      <sheetName val="Bus Replacement"/>
      <sheetName val="School Food Inventories"/>
    </sheetNames>
    <sheetDataSet>
      <sheetData sheetId="0" refreshError="1"/>
      <sheetData sheetId="1">
        <row r="25">
          <cell r="D25">
            <v>0</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FCDA-5A29-4762-97C6-9073EFD451C6}">
  <dimension ref="A1:P139"/>
  <sheetViews>
    <sheetView workbookViewId="0">
      <selection activeCell="I5" sqref="I5"/>
    </sheetView>
  </sheetViews>
  <sheetFormatPr defaultRowHeight="15"/>
  <cols>
    <col min="1" max="1" width="6.5703125" style="28" customWidth="1"/>
    <col min="2" max="2" width="3" style="28" customWidth="1"/>
    <col min="3" max="9" width="9.140625" style="28"/>
    <col min="10" max="10" width="10" style="28" customWidth="1"/>
    <col min="11" max="11" width="10.85546875" style="28" customWidth="1"/>
    <col min="12" max="13" width="9.140625" style="28"/>
  </cols>
  <sheetData>
    <row r="1" spans="1:16" ht="23.25">
      <c r="A1" s="94" t="s">
        <v>334</v>
      </c>
    </row>
    <row r="2" spans="1:16" ht="15.75">
      <c r="A2" s="62" t="s">
        <v>409</v>
      </c>
      <c r="B2" s="62"/>
      <c r="C2" s="62"/>
      <c r="D2" s="62"/>
      <c r="E2" s="62"/>
      <c r="F2" s="62"/>
      <c r="G2" s="62"/>
      <c r="H2" s="62"/>
      <c r="I2" s="62"/>
      <c r="J2" s="62"/>
      <c r="K2" s="62"/>
      <c r="L2" s="62"/>
      <c r="M2" s="62"/>
      <c r="N2" s="96"/>
      <c r="O2" s="96"/>
      <c r="P2" s="96"/>
    </row>
    <row r="3" spans="1:16" ht="15.75">
      <c r="A3" s="62" t="s">
        <v>410</v>
      </c>
      <c r="B3" s="62"/>
      <c r="C3" s="62"/>
      <c r="D3" s="62"/>
      <c r="E3" s="62"/>
      <c r="F3" s="62"/>
      <c r="G3" s="62"/>
      <c r="H3" s="62"/>
      <c r="I3" s="62"/>
      <c r="J3" s="62"/>
      <c r="K3" s="62"/>
      <c r="L3" s="62"/>
      <c r="M3" s="62"/>
      <c r="N3" s="96"/>
      <c r="O3" s="96"/>
      <c r="P3" s="96"/>
    </row>
    <row r="4" spans="1:16" ht="15.75">
      <c r="A4" s="95"/>
      <c r="B4" s="62"/>
      <c r="C4" s="62"/>
      <c r="D4" s="62"/>
      <c r="E4" s="62"/>
      <c r="F4" s="62"/>
      <c r="G4" s="62"/>
      <c r="H4" s="62"/>
      <c r="I4" s="62"/>
      <c r="J4" s="62"/>
      <c r="K4" s="62"/>
      <c r="L4" s="62"/>
      <c r="M4" s="62"/>
      <c r="N4" s="96"/>
      <c r="O4" s="96"/>
      <c r="P4" s="96"/>
    </row>
    <row r="5" spans="1:16" ht="15.75">
      <c r="A5" s="95"/>
      <c r="B5" s="62"/>
      <c r="C5" s="62"/>
      <c r="D5" s="62"/>
      <c r="E5" s="62"/>
      <c r="F5" s="62"/>
      <c r="G5" s="62"/>
      <c r="H5" s="62"/>
      <c r="I5" s="62"/>
      <c r="J5" s="62"/>
      <c r="K5" s="62"/>
      <c r="L5" s="62"/>
      <c r="M5" s="62"/>
      <c r="N5" s="96"/>
      <c r="O5" s="96"/>
      <c r="P5" s="96"/>
    </row>
    <row r="6" spans="1:16" ht="15.75">
      <c r="A6" s="62" t="s">
        <v>35</v>
      </c>
      <c r="B6" s="62" t="s">
        <v>348</v>
      </c>
      <c r="C6" s="62"/>
      <c r="D6" s="62"/>
      <c r="E6" s="62"/>
      <c r="F6" s="62"/>
      <c r="G6" s="62"/>
      <c r="H6" s="62"/>
      <c r="I6" s="62"/>
      <c r="J6" s="62"/>
      <c r="K6" s="62"/>
      <c r="L6" s="62"/>
      <c r="M6" s="62"/>
      <c r="N6" s="96"/>
      <c r="O6" s="96"/>
      <c r="P6" s="96"/>
    </row>
    <row r="7" spans="1:16" ht="15.75">
      <c r="A7" s="62"/>
      <c r="B7" s="62" t="s">
        <v>335</v>
      </c>
      <c r="C7" s="62"/>
      <c r="D7" s="62"/>
      <c r="E7" s="62"/>
      <c r="F7" s="62"/>
      <c r="G7" s="62"/>
      <c r="H7" s="62"/>
      <c r="I7" s="62"/>
      <c r="J7" s="62"/>
      <c r="K7" s="62"/>
      <c r="L7" s="62"/>
      <c r="M7" s="62"/>
      <c r="N7" s="96"/>
      <c r="O7" s="96"/>
      <c r="P7" s="96"/>
    </row>
    <row r="8" spans="1:16" ht="15.75">
      <c r="A8" s="62"/>
      <c r="B8" s="97" t="s">
        <v>45</v>
      </c>
      <c r="C8" s="62" t="s">
        <v>357</v>
      </c>
      <c r="D8" s="62"/>
      <c r="E8" s="62"/>
      <c r="F8" s="62"/>
      <c r="G8" s="62"/>
      <c r="H8" s="62"/>
      <c r="I8" s="62"/>
      <c r="J8" s="62"/>
      <c r="K8" s="62"/>
      <c r="L8" s="62"/>
      <c r="M8" s="62"/>
      <c r="N8" s="96"/>
      <c r="O8" s="96"/>
      <c r="P8" s="96"/>
    </row>
    <row r="9" spans="1:16" ht="15.75">
      <c r="A9" s="62"/>
      <c r="B9" s="62"/>
      <c r="C9" s="62" t="s">
        <v>49</v>
      </c>
      <c r="D9" s="62"/>
      <c r="E9" s="62"/>
      <c r="F9" s="62"/>
      <c r="G9" s="62"/>
      <c r="H9" s="62"/>
      <c r="I9" s="62"/>
      <c r="J9" s="62"/>
      <c r="K9" s="62"/>
      <c r="L9" s="62"/>
      <c r="M9" s="62"/>
      <c r="N9" s="96"/>
      <c r="O9" s="96"/>
      <c r="P9" s="96"/>
    </row>
    <row r="10" spans="1:16" ht="15.75">
      <c r="A10" s="62"/>
      <c r="B10" s="62"/>
      <c r="C10" s="62" t="s">
        <v>417</v>
      </c>
      <c r="D10" s="62"/>
      <c r="E10" s="62"/>
      <c r="F10" s="62"/>
      <c r="G10" s="62"/>
      <c r="H10" s="62"/>
      <c r="I10" s="62"/>
      <c r="J10" s="62"/>
      <c r="K10" s="62"/>
      <c r="L10" s="62"/>
      <c r="M10" s="62"/>
      <c r="N10" s="96"/>
      <c r="O10" s="96"/>
      <c r="P10" s="96"/>
    </row>
    <row r="11" spans="1:16" ht="15.75">
      <c r="A11" s="62"/>
      <c r="B11" s="62"/>
      <c r="C11" s="62" t="s">
        <v>344</v>
      </c>
      <c r="D11" s="62"/>
      <c r="E11" s="62"/>
      <c r="F11" s="62"/>
      <c r="G11" s="62"/>
      <c r="H11" s="62"/>
      <c r="I11" s="62"/>
      <c r="J11" s="62"/>
      <c r="K11" s="62"/>
      <c r="L11" s="62"/>
      <c r="M11" s="62"/>
      <c r="N11" s="96"/>
      <c r="O11" s="96"/>
      <c r="P11" s="96"/>
    </row>
    <row r="12" spans="1:16" ht="15.75">
      <c r="A12" s="62"/>
      <c r="B12" s="62"/>
      <c r="C12" s="62" t="s">
        <v>337</v>
      </c>
      <c r="D12" s="62"/>
      <c r="E12" s="62"/>
      <c r="F12" s="62"/>
      <c r="G12" s="62"/>
      <c r="H12" s="62"/>
      <c r="I12" s="62"/>
      <c r="J12" s="62"/>
      <c r="K12" s="62"/>
      <c r="L12" s="62"/>
      <c r="M12" s="62"/>
      <c r="N12" s="96"/>
      <c r="O12" s="96"/>
      <c r="P12" s="96"/>
    </row>
    <row r="13" spans="1:16" ht="15.75">
      <c r="A13" s="62"/>
      <c r="B13" s="62"/>
      <c r="C13" s="62"/>
      <c r="D13" s="62"/>
      <c r="E13" s="62"/>
      <c r="F13" s="62"/>
      <c r="G13" s="62"/>
      <c r="H13" s="62"/>
      <c r="I13" s="62"/>
      <c r="J13" s="62"/>
      <c r="K13" s="62"/>
      <c r="L13" s="62"/>
      <c r="M13" s="62"/>
      <c r="N13" s="96"/>
      <c r="O13" s="96"/>
      <c r="P13" s="96"/>
    </row>
    <row r="14" spans="1:16" ht="15.75">
      <c r="A14" s="62"/>
      <c r="B14" s="97" t="s">
        <v>48</v>
      </c>
      <c r="C14" s="62" t="s">
        <v>336</v>
      </c>
      <c r="D14" s="62"/>
      <c r="E14" s="62"/>
      <c r="F14" s="62"/>
      <c r="G14" s="62"/>
      <c r="H14" s="62"/>
      <c r="I14" s="62"/>
      <c r="J14" s="62"/>
      <c r="K14" s="62"/>
      <c r="L14" s="62"/>
      <c r="M14" s="62"/>
      <c r="N14" s="96"/>
      <c r="O14" s="96"/>
      <c r="P14" s="96"/>
    </row>
    <row r="15" spans="1:16" ht="15.75">
      <c r="A15" s="62"/>
      <c r="B15" s="62"/>
      <c r="C15" s="62" t="s">
        <v>349</v>
      </c>
      <c r="D15" s="62"/>
      <c r="E15" s="62"/>
      <c r="F15" s="62"/>
      <c r="G15" s="62"/>
      <c r="H15" s="62"/>
      <c r="I15" s="62"/>
      <c r="J15" s="62"/>
      <c r="K15" s="62"/>
      <c r="L15" s="62"/>
      <c r="M15" s="62"/>
      <c r="N15" s="96"/>
      <c r="O15" s="96"/>
      <c r="P15" s="96"/>
    </row>
    <row r="16" spans="1:16" ht="15.75">
      <c r="A16" s="62"/>
      <c r="B16" s="62"/>
      <c r="C16" s="62" t="s">
        <v>350</v>
      </c>
      <c r="D16" s="62"/>
      <c r="E16" s="62"/>
      <c r="F16" s="62"/>
      <c r="G16" s="62"/>
      <c r="H16" s="62"/>
      <c r="I16" s="62"/>
      <c r="J16" s="62"/>
      <c r="K16" s="62"/>
      <c r="L16" s="62"/>
      <c r="M16" s="62"/>
      <c r="N16" s="96"/>
      <c r="O16" s="96"/>
      <c r="P16" s="96"/>
    </row>
    <row r="17" spans="1:16" ht="15.75">
      <c r="A17" s="62"/>
      <c r="B17" s="62"/>
      <c r="C17" s="62" t="s">
        <v>351</v>
      </c>
      <c r="D17" s="62"/>
      <c r="E17" s="62"/>
      <c r="F17" s="62"/>
      <c r="G17" s="62"/>
      <c r="H17" s="62"/>
      <c r="I17" s="62"/>
      <c r="J17" s="62"/>
      <c r="K17" s="62"/>
      <c r="L17" s="62"/>
      <c r="M17" s="62"/>
      <c r="N17" s="96"/>
      <c r="O17" s="96"/>
      <c r="P17" s="96"/>
    </row>
    <row r="18" spans="1:16" ht="15.75">
      <c r="A18" s="62"/>
      <c r="B18" s="62"/>
      <c r="C18" s="62"/>
      <c r="D18" s="62"/>
      <c r="E18" s="62"/>
      <c r="F18" s="62"/>
      <c r="G18" s="62"/>
      <c r="H18" s="62"/>
      <c r="I18" s="62"/>
      <c r="J18" s="62"/>
      <c r="K18" s="62"/>
      <c r="L18" s="62"/>
      <c r="M18" s="62"/>
      <c r="N18" s="96"/>
      <c r="O18" s="96"/>
      <c r="P18" s="96"/>
    </row>
    <row r="19" spans="1:16" ht="15.75">
      <c r="A19" s="62"/>
      <c r="B19" s="62"/>
      <c r="C19" s="62" t="s">
        <v>345</v>
      </c>
      <c r="D19" s="62"/>
      <c r="E19" s="62"/>
      <c r="F19" s="62"/>
      <c r="G19" s="62"/>
      <c r="H19" s="62"/>
      <c r="I19" s="62"/>
      <c r="J19" s="62"/>
      <c r="K19" s="62"/>
      <c r="L19" s="62"/>
      <c r="M19" s="62"/>
      <c r="N19" s="96"/>
      <c r="O19" s="96"/>
      <c r="P19" s="96"/>
    </row>
    <row r="20" spans="1:16" ht="15.75">
      <c r="A20" s="62"/>
      <c r="B20" s="62"/>
      <c r="C20" s="62" t="s">
        <v>354</v>
      </c>
      <c r="D20" s="62"/>
      <c r="E20" s="62"/>
      <c r="F20" s="62"/>
      <c r="G20" s="62"/>
      <c r="H20" s="62"/>
      <c r="I20" s="62"/>
      <c r="J20" s="62"/>
      <c r="K20" s="62"/>
      <c r="L20" s="62"/>
      <c r="M20" s="62"/>
      <c r="N20" s="96"/>
      <c r="O20" s="96"/>
      <c r="P20" s="96"/>
    </row>
    <row r="21" spans="1:16" ht="15.75">
      <c r="A21" s="62"/>
      <c r="B21" s="62"/>
      <c r="C21" s="62"/>
      <c r="D21" s="62"/>
      <c r="E21" s="62"/>
      <c r="F21" s="62"/>
      <c r="G21" s="62"/>
      <c r="H21" s="62"/>
      <c r="I21" s="62"/>
      <c r="J21" s="62"/>
      <c r="K21" s="62"/>
      <c r="L21" s="62"/>
      <c r="M21" s="62"/>
      <c r="N21" s="96"/>
      <c r="O21" s="96"/>
      <c r="P21" s="96"/>
    </row>
    <row r="22" spans="1:16" ht="15.75">
      <c r="A22" s="62"/>
      <c r="B22" s="62"/>
      <c r="C22" s="62" t="s">
        <v>341</v>
      </c>
      <c r="D22" s="62"/>
      <c r="E22" s="62"/>
      <c r="F22" s="62"/>
      <c r="G22" s="62"/>
      <c r="H22" s="62"/>
      <c r="I22" s="62"/>
      <c r="J22" s="62"/>
      <c r="K22" s="62"/>
      <c r="L22" s="62"/>
      <c r="M22" s="62"/>
      <c r="N22" s="96"/>
      <c r="O22" s="96"/>
      <c r="P22" s="96"/>
    </row>
    <row r="23" spans="1:16" ht="15.75">
      <c r="A23" s="62"/>
      <c r="B23" s="62"/>
      <c r="C23" s="98" t="s">
        <v>352</v>
      </c>
      <c r="D23" s="62"/>
      <c r="E23" s="62"/>
      <c r="F23" s="62"/>
      <c r="G23" s="62"/>
      <c r="H23" s="62"/>
      <c r="I23" s="62"/>
      <c r="J23" s="62"/>
      <c r="K23" s="62"/>
      <c r="L23" s="62"/>
      <c r="M23" s="62"/>
      <c r="N23" s="96"/>
      <c r="O23" s="96"/>
      <c r="P23" s="96"/>
    </row>
    <row r="24" spans="1:16" ht="15.75">
      <c r="A24" s="62"/>
      <c r="B24" s="62"/>
      <c r="C24" s="62" t="s">
        <v>353</v>
      </c>
      <c r="D24" s="62"/>
      <c r="E24" s="62"/>
      <c r="F24" s="62"/>
      <c r="G24" s="62"/>
      <c r="H24" s="62"/>
      <c r="I24" s="62"/>
      <c r="J24" s="62"/>
      <c r="K24" s="62"/>
      <c r="L24" s="62"/>
      <c r="M24" s="62"/>
      <c r="N24" s="96"/>
      <c r="O24" s="96"/>
      <c r="P24" s="96"/>
    </row>
    <row r="25" spans="1:16" ht="15.75" customHeight="1">
      <c r="A25" s="62"/>
      <c r="B25" s="352" t="s">
        <v>418</v>
      </c>
      <c r="C25" s="352"/>
      <c r="D25" s="352"/>
      <c r="E25" s="352"/>
      <c r="F25" s="352"/>
      <c r="G25" s="352"/>
      <c r="H25" s="352"/>
      <c r="I25" s="352"/>
      <c r="J25" s="352"/>
      <c r="K25" s="352"/>
      <c r="L25" s="352"/>
      <c r="M25" s="352"/>
      <c r="N25" s="305"/>
      <c r="O25" s="305"/>
      <c r="P25" s="96"/>
    </row>
    <row r="26" spans="1:16" ht="15.75">
      <c r="A26" s="62"/>
      <c r="B26" s="352"/>
      <c r="C26" s="352"/>
      <c r="D26" s="352"/>
      <c r="E26" s="352"/>
      <c r="F26" s="352"/>
      <c r="G26" s="352"/>
      <c r="H26" s="352"/>
      <c r="I26" s="352"/>
      <c r="J26" s="352"/>
      <c r="K26" s="352"/>
      <c r="L26" s="352"/>
      <c r="M26" s="352"/>
      <c r="N26" s="305"/>
      <c r="O26" s="305"/>
      <c r="P26" s="96"/>
    </row>
    <row r="27" spans="1:16" ht="15.75">
      <c r="A27" s="62"/>
      <c r="B27" s="352"/>
      <c r="C27" s="352"/>
      <c r="D27" s="352"/>
      <c r="E27" s="352"/>
      <c r="F27" s="352"/>
      <c r="G27" s="352"/>
      <c r="H27" s="352"/>
      <c r="I27" s="352"/>
      <c r="J27" s="352"/>
      <c r="K27" s="352"/>
      <c r="L27" s="352"/>
      <c r="M27" s="352"/>
      <c r="N27" s="305"/>
      <c r="O27" s="305"/>
      <c r="P27" s="96"/>
    </row>
    <row r="28" spans="1:16" ht="15.75" customHeight="1">
      <c r="A28" s="62"/>
      <c r="B28" s="99" t="s">
        <v>342</v>
      </c>
      <c r="C28" s="294"/>
      <c r="D28" s="294"/>
      <c r="E28" s="294"/>
      <c r="F28" s="294"/>
      <c r="G28" s="294"/>
      <c r="H28" s="294"/>
      <c r="I28" s="294"/>
      <c r="J28" s="294"/>
      <c r="K28" s="294"/>
      <c r="L28" s="294"/>
      <c r="M28" s="294"/>
      <c r="N28" s="96"/>
      <c r="O28" s="96"/>
      <c r="P28" s="96"/>
    </row>
    <row r="29" spans="1:16" ht="15.75" customHeight="1">
      <c r="A29" s="62"/>
      <c r="B29" s="99" t="s">
        <v>343</v>
      </c>
      <c r="C29" s="62"/>
      <c r="D29" s="62"/>
      <c r="E29" s="62"/>
      <c r="F29" s="62"/>
      <c r="G29" s="62"/>
      <c r="H29" s="62"/>
      <c r="I29" s="62"/>
      <c r="J29" s="62"/>
      <c r="K29" s="62"/>
      <c r="L29" s="62"/>
      <c r="M29" s="62"/>
      <c r="N29" s="96"/>
      <c r="O29" s="96"/>
      <c r="P29" s="96"/>
    </row>
    <row r="30" spans="1:16" ht="15.75">
      <c r="A30" s="62"/>
      <c r="B30" s="99"/>
      <c r="C30" s="62"/>
      <c r="D30" s="62"/>
      <c r="E30" s="62"/>
      <c r="F30" s="62"/>
      <c r="G30" s="62"/>
      <c r="H30" s="62"/>
      <c r="I30" s="62"/>
      <c r="J30" s="62"/>
      <c r="K30" s="62"/>
      <c r="L30" s="62"/>
      <c r="M30" s="62"/>
      <c r="N30" s="96"/>
      <c r="O30" s="96"/>
      <c r="P30" s="96"/>
    </row>
    <row r="31" spans="1:16" ht="15.75">
      <c r="A31" s="62"/>
      <c r="B31" s="356" t="s">
        <v>339</v>
      </c>
      <c r="C31" s="355"/>
      <c r="D31" s="355"/>
      <c r="E31" s="355"/>
      <c r="F31" s="355"/>
      <c r="G31" s="355"/>
      <c r="H31" s="355"/>
      <c r="I31" s="355"/>
      <c r="J31" s="355"/>
      <c r="K31" s="355"/>
      <c r="L31" s="355"/>
      <c r="M31" s="355"/>
      <c r="N31" s="96"/>
      <c r="O31" s="96"/>
      <c r="P31" s="96"/>
    </row>
    <row r="32" spans="1:16" ht="15.75">
      <c r="A32" s="62"/>
      <c r="B32" s="355"/>
      <c r="C32" s="355"/>
      <c r="D32" s="355"/>
      <c r="E32" s="355"/>
      <c r="F32" s="355"/>
      <c r="G32" s="355"/>
      <c r="H32" s="355"/>
      <c r="I32" s="355"/>
      <c r="J32" s="355"/>
      <c r="K32" s="355"/>
      <c r="L32" s="355"/>
      <c r="M32" s="355"/>
      <c r="N32" s="96"/>
      <c r="O32" s="96"/>
      <c r="P32" s="96"/>
    </row>
    <row r="33" spans="1:16" ht="15.75">
      <c r="A33" s="62"/>
      <c r="B33" s="62"/>
      <c r="C33" s="62"/>
      <c r="D33" s="62"/>
      <c r="E33" s="62"/>
      <c r="F33" s="62"/>
      <c r="G33" s="62"/>
      <c r="H33" s="62"/>
      <c r="I33" s="62"/>
      <c r="J33" s="62"/>
      <c r="K33" s="62"/>
      <c r="L33" s="62"/>
      <c r="M33" s="62"/>
      <c r="N33" s="96"/>
      <c r="O33" s="96"/>
      <c r="P33" s="96"/>
    </row>
    <row r="34" spans="1:16" ht="15.75">
      <c r="A34" s="62"/>
      <c r="B34" s="62"/>
      <c r="C34" s="62"/>
      <c r="D34" s="62"/>
      <c r="E34" s="62"/>
      <c r="F34" s="62"/>
      <c r="G34" s="62"/>
      <c r="H34" s="62"/>
      <c r="I34" s="62"/>
      <c r="J34" s="62"/>
      <c r="K34" s="62"/>
      <c r="L34" s="62"/>
      <c r="M34" s="62"/>
      <c r="N34" s="96"/>
      <c r="O34" s="96"/>
      <c r="P34" s="96"/>
    </row>
    <row r="35" spans="1:16" ht="15.75">
      <c r="A35" s="62" t="s">
        <v>36</v>
      </c>
      <c r="B35" s="62" t="s">
        <v>383</v>
      </c>
      <c r="C35" s="62"/>
      <c r="D35" s="62"/>
      <c r="E35" s="62"/>
      <c r="F35" s="62"/>
      <c r="G35" s="62"/>
      <c r="H35" s="62"/>
      <c r="I35" s="62"/>
      <c r="J35" s="62"/>
      <c r="K35" s="62"/>
      <c r="L35" s="62"/>
      <c r="M35" s="62"/>
      <c r="N35" s="96"/>
      <c r="O35" s="96"/>
      <c r="P35" s="96"/>
    </row>
    <row r="36" spans="1:16" ht="15.75">
      <c r="A36" s="62"/>
      <c r="B36" s="62" t="s">
        <v>346</v>
      </c>
      <c r="C36" s="62"/>
      <c r="D36" s="62"/>
      <c r="E36" s="62"/>
      <c r="F36" s="62"/>
      <c r="G36" s="62"/>
      <c r="H36" s="62"/>
      <c r="I36" s="62"/>
      <c r="J36" s="62"/>
      <c r="K36" s="62"/>
      <c r="L36" s="62"/>
      <c r="M36" s="62"/>
      <c r="N36" s="96"/>
      <c r="O36" s="96"/>
      <c r="P36" s="96"/>
    </row>
    <row r="37" spans="1:16" ht="15.75">
      <c r="A37" s="62"/>
      <c r="B37" s="62" t="s">
        <v>347</v>
      </c>
      <c r="C37" s="62"/>
      <c r="D37" s="62"/>
      <c r="E37" s="62"/>
      <c r="F37" s="62"/>
      <c r="G37" s="62"/>
      <c r="H37" s="62"/>
      <c r="I37" s="62"/>
      <c r="J37" s="62"/>
      <c r="K37" s="62"/>
      <c r="L37" s="62"/>
      <c r="M37" s="62"/>
      <c r="N37" s="96"/>
      <c r="O37" s="96"/>
      <c r="P37" s="96"/>
    </row>
    <row r="38" spans="1:16" ht="15.75">
      <c r="A38" s="62"/>
      <c r="B38" s="62" t="s">
        <v>355</v>
      </c>
      <c r="C38" s="62"/>
      <c r="D38" s="62"/>
      <c r="E38" s="62"/>
      <c r="F38" s="62"/>
      <c r="G38" s="62"/>
      <c r="H38" s="62"/>
      <c r="I38" s="62"/>
      <c r="J38" s="62"/>
      <c r="K38" s="62"/>
      <c r="L38" s="62"/>
      <c r="M38" s="62"/>
      <c r="N38" s="96"/>
      <c r="O38" s="96"/>
      <c r="P38" s="96"/>
    </row>
    <row r="39" spans="1:16" ht="15.75">
      <c r="A39" s="62"/>
      <c r="B39" s="62" t="s">
        <v>356</v>
      </c>
      <c r="C39" s="62"/>
      <c r="D39" s="62"/>
      <c r="E39" s="62"/>
      <c r="F39" s="62"/>
      <c r="G39" s="62"/>
      <c r="H39" s="62"/>
      <c r="I39" s="62"/>
      <c r="J39" s="62"/>
      <c r="K39" s="62"/>
      <c r="L39" s="62"/>
      <c r="M39" s="62"/>
      <c r="N39" s="96"/>
      <c r="O39" s="96"/>
      <c r="P39" s="96"/>
    </row>
    <row r="40" spans="1:16" ht="15.75">
      <c r="A40" s="62"/>
      <c r="B40" s="62"/>
      <c r="C40" s="62"/>
      <c r="D40" s="62"/>
      <c r="E40" s="62"/>
      <c r="F40" s="62"/>
      <c r="G40" s="62"/>
      <c r="H40" s="62"/>
      <c r="I40" s="62"/>
      <c r="J40" s="62"/>
      <c r="K40" s="62"/>
      <c r="L40" s="62"/>
      <c r="M40" s="62"/>
      <c r="N40" s="96"/>
      <c r="O40" s="96"/>
      <c r="P40" s="96"/>
    </row>
    <row r="41" spans="1:16" ht="15.75">
      <c r="A41" s="62"/>
      <c r="B41" s="62"/>
      <c r="C41" s="62"/>
      <c r="D41" s="62"/>
      <c r="E41" s="62"/>
      <c r="F41" s="62"/>
      <c r="G41" s="62"/>
      <c r="H41" s="62"/>
      <c r="I41" s="62"/>
      <c r="J41" s="62"/>
      <c r="K41" s="62"/>
      <c r="L41" s="62"/>
      <c r="M41" s="62"/>
      <c r="N41" s="96"/>
      <c r="O41" s="96"/>
      <c r="P41" s="96"/>
    </row>
    <row r="42" spans="1:16" ht="15.75">
      <c r="A42" s="62" t="s">
        <v>50</v>
      </c>
      <c r="B42" s="62" t="s">
        <v>358</v>
      </c>
      <c r="C42" s="62"/>
      <c r="D42" s="62"/>
      <c r="E42" s="62"/>
      <c r="F42" s="62"/>
      <c r="G42" s="62"/>
      <c r="H42" s="62"/>
      <c r="I42" s="62"/>
      <c r="J42" s="62"/>
      <c r="K42" s="62"/>
      <c r="L42" s="62"/>
      <c r="M42" s="62"/>
      <c r="N42" s="96"/>
      <c r="O42" s="96"/>
      <c r="P42" s="96"/>
    </row>
    <row r="43" spans="1:16" ht="15.75">
      <c r="A43" s="62"/>
      <c r="B43" s="62" t="s">
        <v>359</v>
      </c>
      <c r="C43" s="62"/>
      <c r="D43" s="62"/>
      <c r="E43" s="62"/>
      <c r="F43" s="62"/>
      <c r="G43" s="62"/>
      <c r="H43" s="62"/>
      <c r="I43" s="62"/>
      <c r="J43" s="62"/>
      <c r="K43" s="62"/>
      <c r="L43" s="62"/>
      <c r="M43" s="62"/>
      <c r="N43" s="96"/>
      <c r="O43" s="96"/>
      <c r="P43" s="96"/>
    </row>
    <row r="44" spans="1:16" ht="15.75">
      <c r="A44" s="62"/>
      <c r="B44" s="307" t="s">
        <v>381</v>
      </c>
      <c r="C44" s="62"/>
      <c r="D44" s="62"/>
      <c r="E44" s="62"/>
      <c r="F44" s="62"/>
      <c r="G44" s="62"/>
      <c r="H44" s="62"/>
      <c r="I44" s="62"/>
      <c r="J44" s="62"/>
      <c r="K44" s="62"/>
      <c r="L44" s="62"/>
      <c r="M44" s="62"/>
      <c r="N44" s="96"/>
      <c r="O44" s="96"/>
      <c r="P44" s="96"/>
    </row>
    <row r="45" spans="1:16" ht="15.75">
      <c r="A45" s="62"/>
      <c r="B45" s="307" t="s">
        <v>365</v>
      </c>
      <c r="C45" s="62"/>
      <c r="D45" s="62"/>
      <c r="E45" s="62"/>
      <c r="F45" s="62"/>
      <c r="G45" s="62"/>
      <c r="H45" s="62"/>
      <c r="I45" s="62"/>
      <c r="J45" s="62"/>
      <c r="K45" s="62"/>
      <c r="L45" s="62"/>
      <c r="M45" s="62"/>
      <c r="N45" s="96"/>
      <c r="O45" s="96"/>
      <c r="P45" s="96"/>
    </row>
    <row r="46" spans="1:16" ht="15.75">
      <c r="A46" s="62"/>
      <c r="B46" s="62"/>
      <c r="C46" s="62"/>
      <c r="D46" s="62"/>
      <c r="E46" s="62"/>
      <c r="F46" s="62"/>
      <c r="G46" s="62"/>
      <c r="H46" s="62"/>
      <c r="I46" s="62"/>
      <c r="J46" s="62"/>
      <c r="K46" s="62"/>
      <c r="L46" s="62"/>
      <c r="M46" s="62"/>
      <c r="N46" s="96"/>
      <c r="O46" s="96"/>
      <c r="P46" s="96"/>
    </row>
    <row r="47" spans="1:16" ht="15.75">
      <c r="A47" s="62"/>
      <c r="B47" s="62" t="s">
        <v>53</v>
      </c>
      <c r="C47" s="62" t="s">
        <v>360</v>
      </c>
      <c r="D47" s="62"/>
      <c r="E47" s="62"/>
      <c r="F47" s="62"/>
      <c r="G47" s="62"/>
      <c r="H47" s="62"/>
      <c r="I47" s="62"/>
      <c r="J47" s="62"/>
      <c r="K47" s="62"/>
      <c r="L47" s="62"/>
      <c r="M47" s="62"/>
      <c r="N47" s="96"/>
      <c r="O47" s="96"/>
      <c r="P47" s="96"/>
    </row>
    <row r="48" spans="1:16" ht="15.75">
      <c r="A48" s="62"/>
      <c r="B48" s="62"/>
      <c r="C48" s="62" t="s">
        <v>366</v>
      </c>
      <c r="D48" s="62"/>
      <c r="E48" s="62"/>
      <c r="F48" s="62"/>
      <c r="G48" s="62"/>
      <c r="H48" s="62"/>
      <c r="I48" s="62"/>
      <c r="J48" s="62"/>
      <c r="K48" s="62"/>
      <c r="L48" s="62"/>
      <c r="M48" s="62"/>
      <c r="N48" s="96"/>
      <c r="O48" s="96"/>
      <c r="P48" s="96"/>
    </row>
    <row r="49" spans="1:16" ht="15.75" customHeight="1">
      <c r="A49" s="62"/>
      <c r="B49" s="62"/>
      <c r="C49" s="62" t="s">
        <v>367</v>
      </c>
      <c r="D49" s="62"/>
      <c r="E49" s="62"/>
      <c r="F49" s="62"/>
      <c r="G49" s="62"/>
      <c r="H49" s="62"/>
      <c r="I49" s="62"/>
      <c r="J49" s="62"/>
      <c r="K49" s="62"/>
      <c r="L49" s="62"/>
      <c r="M49" s="62"/>
      <c r="N49" s="96"/>
      <c r="O49" s="96"/>
      <c r="P49" s="96"/>
    </row>
    <row r="50" spans="1:16" ht="15.75" customHeight="1">
      <c r="A50" s="62"/>
      <c r="B50" s="62"/>
      <c r="C50" s="62" t="s">
        <v>368</v>
      </c>
      <c r="D50" s="62"/>
      <c r="E50" s="62"/>
      <c r="F50" s="62"/>
      <c r="G50" s="62"/>
      <c r="H50" s="62"/>
      <c r="I50" s="62"/>
      <c r="J50" s="62"/>
      <c r="K50" s="62"/>
      <c r="L50" s="62"/>
      <c r="M50" s="62"/>
      <c r="N50" s="96"/>
      <c r="O50" s="96"/>
      <c r="P50" s="96"/>
    </row>
    <row r="51" spans="1:16" ht="15.75">
      <c r="A51" s="62"/>
      <c r="B51" s="62"/>
      <c r="C51" s="62" t="s">
        <v>527</v>
      </c>
      <c r="D51" s="62"/>
      <c r="E51" s="62"/>
      <c r="F51" s="62"/>
      <c r="G51" s="62"/>
      <c r="H51" s="62"/>
      <c r="I51" s="62"/>
      <c r="J51" s="62"/>
      <c r="K51" s="62"/>
      <c r="L51" s="62"/>
      <c r="M51" s="62"/>
      <c r="N51" s="96"/>
      <c r="O51" s="96"/>
      <c r="P51" s="96"/>
    </row>
    <row r="52" spans="1:16" ht="15.75">
      <c r="A52" s="62"/>
      <c r="B52" s="62"/>
      <c r="C52" s="28" t="s">
        <v>369</v>
      </c>
      <c r="D52" s="62"/>
      <c r="E52" s="62"/>
      <c r="F52" s="62"/>
      <c r="G52" s="62"/>
      <c r="H52" s="62"/>
      <c r="I52" s="62"/>
      <c r="J52" s="62"/>
      <c r="K52" s="62"/>
      <c r="L52" s="62"/>
      <c r="M52" s="62"/>
      <c r="N52" s="96"/>
      <c r="O52" s="96"/>
      <c r="P52" s="96"/>
    </row>
    <row r="53" spans="1:16" ht="15.75">
      <c r="A53" s="62"/>
      <c r="B53" s="62"/>
      <c r="C53" s="62" t="s">
        <v>370</v>
      </c>
      <c r="D53" s="62"/>
      <c r="E53" s="62"/>
      <c r="F53" s="62"/>
      <c r="G53" s="62"/>
      <c r="H53" s="62"/>
      <c r="I53" s="62"/>
      <c r="J53" s="62"/>
      <c r="K53" s="62"/>
      <c r="L53" s="62"/>
      <c r="M53" s="62"/>
      <c r="N53" s="96"/>
      <c r="O53" s="96"/>
      <c r="P53" s="96"/>
    </row>
    <row r="54" spans="1:16" ht="15.75">
      <c r="A54" s="62"/>
      <c r="B54" s="62"/>
      <c r="C54" s="62" t="s">
        <v>371</v>
      </c>
      <c r="D54" s="62"/>
      <c r="E54" s="62"/>
      <c r="F54" s="62"/>
      <c r="G54" s="62"/>
      <c r="H54" s="62"/>
      <c r="I54" s="62"/>
      <c r="J54" s="62"/>
      <c r="K54" s="62"/>
      <c r="L54" s="62"/>
      <c r="M54" s="62"/>
      <c r="N54" s="96"/>
      <c r="O54" s="96"/>
      <c r="P54" s="96"/>
    </row>
    <row r="55" spans="1:16" ht="15.75">
      <c r="A55" s="62"/>
      <c r="B55" s="62"/>
      <c r="C55" s="307" t="s">
        <v>361</v>
      </c>
      <c r="D55" s="62"/>
      <c r="E55" s="62"/>
      <c r="F55" s="62"/>
      <c r="G55" s="62"/>
      <c r="H55" s="62"/>
      <c r="I55" s="62"/>
      <c r="J55" s="62"/>
      <c r="K55" s="62"/>
      <c r="L55" s="62"/>
      <c r="M55" s="62"/>
      <c r="N55" s="96"/>
      <c r="O55" s="96"/>
      <c r="P55" s="96"/>
    </row>
    <row r="56" spans="1:16" ht="15.75">
      <c r="A56" s="62"/>
      <c r="B56" s="62"/>
      <c r="C56" s="62" t="s">
        <v>364</v>
      </c>
      <c r="D56" s="62"/>
      <c r="E56" s="62"/>
      <c r="F56" s="62"/>
      <c r="G56" s="62"/>
      <c r="H56" s="62"/>
      <c r="I56" s="62"/>
      <c r="J56" s="62"/>
      <c r="K56" s="62"/>
      <c r="L56" s="62"/>
      <c r="M56" s="62"/>
      <c r="N56" s="96"/>
      <c r="O56" s="96"/>
      <c r="P56" s="96"/>
    </row>
    <row r="57" spans="1:16" ht="15.75">
      <c r="A57" s="62"/>
      <c r="B57" s="62"/>
      <c r="C57" s="62" t="s">
        <v>372</v>
      </c>
      <c r="D57" s="62"/>
      <c r="E57" s="62"/>
      <c r="F57" s="62"/>
      <c r="G57" s="62"/>
      <c r="H57" s="62"/>
      <c r="I57" s="62"/>
      <c r="J57" s="62"/>
      <c r="K57" s="62"/>
      <c r="L57" s="62"/>
      <c r="M57" s="62"/>
      <c r="N57" s="96"/>
      <c r="O57" s="96"/>
      <c r="P57" s="96"/>
    </row>
    <row r="58" spans="1:16" ht="15.75">
      <c r="A58" s="62"/>
      <c r="B58" s="62"/>
      <c r="C58" s="62" t="s">
        <v>376</v>
      </c>
      <c r="D58" s="62"/>
      <c r="E58" s="62"/>
      <c r="F58" s="62"/>
      <c r="G58" s="62"/>
      <c r="H58" s="62"/>
      <c r="I58" s="62"/>
      <c r="J58" s="62"/>
      <c r="K58" s="62"/>
      <c r="L58" s="62"/>
      <c r="M58" s="62"/>
      <c r="N58" s="96"/>
      <c r="O58" s="96"/>
      <c r="P58" s="96"/>
    </row>
    <row r="59" spans="1:16" ht="15.75">
      <c r="A59" s="62"/>
      <c r="B59" s="62"/>
      <c r="C59" s="62"/>
      <c r="D59" s="62"/>
      <c r="E59" s="62"/>
      <c r="F59" s="62"/>
      <c r="G59" s="62"/>
      <c r="H59" s="62"/>
      <c r="I59" s="62"/>
      <c r="J59" s="62"/>
      <c r="K59" s="62"/>
      <c r="L59" s="62"/>
      <c r="M59" s="62"/>
      <c r="N59" s="96"/>
      <c r="O59" s="96"/>
      <c r="P59" s="96"/>
    </row>
    <row r="60" spans="1:16" ht="15.75">
      <c r="A60" s="62"/>
      <c r="B60" s="62" t="s">
        <v>93</v>
      </c>
      <c r="C60" s="62" t="s">
        <v>362</v>
      </c>
      <c r="D60" s="62"/>
      <c r="E60" s="62"/>
      <c r="F60" s="62"/>
      <c r="G60" s="62"/>
      <c r="H60" s="62"/>
      <c r="I60" s="62"/>
      <c r="J60" s="62"/>
      <c r="K60" s="62"/>
      <c r="L60" s="62"/>
      <c r="M60" s="62"/>
      <c r="N60" s="96"/>
      <c r="O60" s="96"/>
      <c r="P60" s="96"/>
    </row>
    <row r="61" spans="1:16" ht="15.75">
      <c r="A61" s="62"/>
      <c r="B61" s="62"/>
      <c r="C61" s="62" t="s">
        <v>363</v>
      </c>
      <c r="D61" s="62"/>
      <c r="E61" s="62"/>
      <c r="F61" s="62"/>
      <c r="G61" s="62"/>
      <c r="H61" s="62"/>
      <c r="I61" s="62"/>
      <c r="J61" s="62"/>
      <c r="K61" s="62"/>
      <c r="L61" s="62"/>
      <c r="M61" s="62"/>
      <c r="N61" s="96"/>
      <c r="O61" s="96"/>
      <c r="P61" s="96"/>
    </row>
    <row r="62" spans="1:16" ht="15.75">
      <c r="A62" s="62"/>
      <c r="B62" s="62"/>
      <c r="C62" s="62" t="s">
        <v>375</v>
      </c>
      <c r="D62" s="62"/>
      <c r="E62" s="62"/>
      <c r="F62" s="62"/>
      <c r="G62" s="62"/>
      <c r="H62" s="62"/>
      <c r="I62" s="62"/>
      <c r="J62" s="62"/>
      <c r="K62" s="62"/>
      <c r="L62" s="62"/>
      <c r="M62" s="62"/>
      <c r="N62" s="96"/>
      <c r="O62" s="96"/>
      <c r="P62" s="96"/>
    </row>
    <row r="63" spans="1:16" ht="15.75">
      <c r="A63" s="62"/>
      <c r="B63" s="62"/>
      <c r="C63" s="307" t="s">
        <v>374</v>
      </c>
      <c r="D63" s="62"/>
      <c r="E63" s="62"/>
      <c r="F63" s="62"/>
      <c r="G63" s="62"/>
      <c r="H63" s="62"/>
      <c r="I63" s="62"/>
      <c r="J63" s="62"/>
      <c r="K63" s="62"/>
      <c r="L63" s="62"/>
      <c r="M63" s="62"/>
      <c r="N63" s="96"/>
      <c r="O63" s="96"/>
      <c r="P63" s="96"/>
    </row>
    <row r="64" spans="1:16" ht="15.75">
      <c r="A64" s="62"/>
      <c r="B64" s="62"/>
      <c r="C64" s="62" t="s">
        <v>373</v>
      </c>
      <c r="D64" s="62"/>
      <c r="E64" s="62"/>
      <c r="F64" s="62"/>
      <c r="G64" s="62"/>
      <c r="H64" s="62"/>
      <c r="I64" s="62"/>
      <c r="J64" s="62"/>
      <c r="K64" s="62"/>
      <c r="L64" s="62"/>
      <c r="M64" s="62"/>
      <c r="N64" s="96"/>
      <c r="O64" s="96"/>
      <c r="P64" s="96"/>
    </row>
    <row r="65" spans="1:16" ht="15.75">
      <c r="A65" s="62"/>
      <c r="B65" s="62"/>
      <c r="C65" s="307" t="s">
        <v>379</v>
      </c>
      <c r="D65" s="62"/>
      <c r="E65" s="62"/>
      <c r="F65" s="62"/>
      <c r="G65" s="62"/>
      <c r="H65" s="62"/>
      <c r="I65" s="62"/>
      <c r="J65" s="62"/>
      <c r="K65" s="62"/>
      <c r="L65" s="62"/>
      <c r="M65" s="62"/>
      <c r="N65" s="96"/>
      <c r="O65" s="96"/>
      <c r="P65" s="96"/>
    </row>
    <row r="66" spans="1:16" ht="15.75">
      <c r="A66" s="62"/>
      <c r="B66" s="62"/>
      <c r="C66" s="307" t="s">
        <v>380</v>
      </c>
      <c r="D66" s="62"/>
      <c r="E66" s="62"/>
      <c r="F66" s="62"/>
      <c r="G66" s="62"/>
      <c r="H66" s="62"/>
      <c r="I66" s="62"/>
      <c r="J66" s="62"/>
      <c r="K66" s="62"/>
      <c r="L66" s="62"/>
      <c r="M66" s="62"/>
      <c r="N66" s="96"/>
      <c r="O66" s="96"/>
      <c r="P66" s="96"/>
    </row>
    <row r="67" spans="1:16" ht="15.75">
      <c r="A67" s="62"/>
      <c r="B67" s="62"/>
      <c r="C67" s="62" t="s">
        <v>377</v>
      </c>
      <c r="D67" s="62"/>
      <c r="E67" s="62"/>
      <c r="F67" s="62"/>
      <c r="G67" s="62"/>
      <c r="H67" s="62"/>
      <c r="I67" s="62"/>
      <c r="J67" s="62"/>
      <c r="K67" s="62"/>
      <c r="L67" s="62"/>
      <c r="M67" s="62"/>
      <c r="N67" s="96"/>
      <c r="O67" s="96"/>
      <c r="P67" s="96"/>
    </row>
    <row r="68" spans="1:16" ht="15.75">
      <c r="A68" s="62"/>
      <c r="B68" s="62"/>
      <c r="C68" s="62" t="s">
        <v>378</v>
      </c>
      <c r="D68" s="62"/>
      <c r="E68" s="62"/>
      <c r="F68" s="62"/>
      <c r="G68" s="62"/>
      <c r="H68" s="62"/>
      <c r="I68" s="62"/>
      <c r="J68" s="62"/>
      <c r="K68" s="62"/>
      <c r="L68" s="62"/>
      <c r="M68" s="62"/>
      <c r="N68" s="96"/>
      <c r="O68" s="96"/>
      <c r="P68" s="96"/>
    </row>
    <row r="69" spans="1:16" ht="15.75">
      <c r="A69" s="62"/>
      <c r="B69" s="62"/>
      <c r="C69" s="62"/>
      <c r="D69" s="62"/>
      <c r="E69" s="62"/>
      <c r="F69" s="62"/>
      <c r="G69" s="62"/>
      <c r="H69" s="62"/>
      <c r="I69" s="62"/>
      <c r="J69" s="62"/>
      <c r="K69" s="62"/>
      <c r="L69" s="62"/>
      <c r="M69" s="62"/>
      <c r="N69" s="96"/>
      <c r="O69" s="96"/>
      <c r="P69" s="96"/>
    </row>
    <row r="70" spans="1:16" ht="15.75">
      <c r="A70" s="62"/>
      <c r="B70" s="62"/>
      <c r="C70" s="62"/>
      <c r="D70" s="62"/>
      <c r="E70" s="62"/>
      <c r="F70" s="62"/>
      <c r="G70" s="62"/>
      <c r="H70" s="62"/>
      <c r="I70" s="62"/>
      <c r="J70" s="62"/>
      <c r="K70" s="62"/>
      <c r="L70" s="62"/>
      <c r="M70" s="62"/>
      <c r="N70" s="96"/>
      <c r="O70" s="96"/>
      <c r="P70" s="96"/>
    </row>
    <row r="71" spans="1:16" ht="15.75">
      <c r="A71" s="62" t="s">
        <v>70</v>
      </c>
      <c r="B71" s="354" t="s">
        <v>108</v>
      </c>
      <c r="C71" s="355"/>
      <c r="D71" s="355"/>
      <c r="E71" s="355"/>
      <c r="F71" s="355"/>
      <c r="G71" s="355"/>
      <c r="H71" s="355"/>
      <c r="I71" s="355"/>
      <c r="J71" s="355"/>
      <c r="K71" s="355"/>
      <c r="L71" s="355"/>
      <c r="M71" s="62"/>
      <c r="N71" s="96"/>
      <c r="O71" s="96"/>
      <c r="P71" s="96"/>
    </row>
    <row r="72" spans="1:16" ht="15.75">
      <c r="A72" s="62"/>
      <c r="B72" s="355"/>
      <c r="C72" s="355"/>
      <c r="D72" s="355"/>
      <c r="E72" s="355"/>
      <c r="F72" s="355"/>
      <c r="G72" s="355"/>
      <c r="H72" s="355"/>
      <c r="I72" s="355"/>
      <c r="J72" s="355"/>
      <c r="K72" s="355"/>
      <c r="L72" s="355"/>
      <c r="M72" s="62"/>
      <c r="N72" s="96"/>
      <c r="O72" s="96"/>
      <c r="P72" s="96"/>
    </row>
    <row r="73" spans="1:16" ht="15.75">
      <c r="A73" s="62"/>
      <c r="B73" s="97" t="s">
        <v>45</v>
      </c>
      <c r="C73" s="308" t="s">
        <v>382</v>
      </c>
      <c r="D73" s="62"/>
      <c r="E73" s="62"/>
      <c r="F73" s="62"/>
      <c r="G73" s="62"/>
      <c r="H73" s="62"/>
      <c r="I73" s="62"/>
      <c r="J73" s="62"/>
      <c r="K73" s="62"/>
      <c r="L73" s="62"/>
      <c r="M73" s="62"/>
      <c r="N73" s="96"/>
      <c r="O73" s="96"/>
      <c r="P73" s="96"/>
    </row>
    <row r="74" spans="1:16" ht="15.75">
      <c r="A74" s="62"/>
      <c r="B74" s="62"/>
      <c r="C74" s="62" t="s">
        <v>384</v>
      </c>
      <c r="D74" s="62"/>
      <c r="E74" s="62"/>
      <c r="F74" s="62"/>
      <c r="G74" s="62"/>
      <c r="H74" s="62"/>
      <c r="I74" s="62"/>
      <c r="J74" s="62"/>
      <c r="K74" s="62"/>
      <c r="L74" s="62"/>
      <c r="M74" s="62"/>
      <c r="N74" s="96"/>
      <c r="O74" s="96"/>
      <c r="P74" s="96"/>
    </row>
    <row r="75" spans="1:16" ht="15.75">
      <c r="A75" s="62"/>
      <c r="B75" s="62"/>
      <c r="C75" s="62" t="s">
        <v>46</v>
      </c>
      <c r="D75" s="62"/>
      <c r="E75" s="62"/>
      <c r="F75" s="62"/>
      <c r="G75" s="62"/>
      <c r="H75" s="62"/>
      <c r="I75" s="62"/>
      <c r="J75" s="62"/>
      <c r="K75" s="62"/>
      <c r="L75" s="62"/>
      <c r="M75" s="62"/>
      <c r="N75" s="96"/>
      <c r="O75" s="96"/>
      <c r="P75" s="96"/>
    </row>
    <row r="76" spans="1:16" ht="15.75">
      <c r="A76" s="62"/>
      <c r="B76" s="62"/>
      <c r="C76" s="62" t="s">
        <v>385</v>
      </c>
      <c r="D76" s="62"/>
      <c r="E76" s="62"/>
      <c r="F76" s="62"/>
      <c r="G76" s="62"/>
      <c r="H76" s="62"/>
      <c r="I76" s="62"/>
      <c r="J76" s="62"/>
      <c r="K76" s="62"/>
      <c r="L76" s="62"/>
      <c r="M76" s="62"/>
      <c r="N76" s="96"/>
      <c r="O76" s="96"/>
      <c r="P76" s="96"/>
    </row>
    <row r="77" spans="1:16" ht="15.75">
      <c r="A77" s="95"/>
      <c r="B77" s="62"/>
      <c r="C77" s="62" t="s">
        <v>386</v>
      </c>
      <c r="D77" s="62"/>
      <c r="E77" s="62"/>
      <c r="F77" s="62"/>
      <c r="G77" s="62"/>
      <c r="H77" s="62"/>
      <c r="I77" s="62"/>
      <c r="J77" s="62"/>
      <c r="K77" s="62"/>
      <c r="L77" s="62"/>
      <c r="M77" s="62"/>
      <c r="N77" s="96"/>
      <c r="O77" s="96"/>
      <c r="P77" s="96"/>
    </row>
    <row r="78" spans="1:16" ht="15.75">
      <c r="A78" s="95"/>
      <c r="B78" s="62"/>
      <c r="C78" s="62" t="s">
        <v>387</v>
      </c>
      <c r="D78" s="62"/>
      <c r="E78" s="62"/>
      <c r="F78" s="62"/>
      <c r="G78" s="62"/>
      <c r="H78" s="62"/>
      <c r="I78" s="62"/>
      <c r="J78" s="62"/>
      <c r="K78" s="62"/>
      <c r="L78" s="62"/>
      <c r="M78" s="62"/>
      <c r="N78" s="96"/>
      <c r="O78" s="96"/>
      <c r="P78" s="96"/>
    </row>
    <row r="79" spans="1:16" ht="15.75">
      <c r="A79" s="62"/>
      <c r="B79" s="62"/>
      <c r="C79" s="62" t="s">
        <v>47</v>
      </c>
      <c r="D79" s="62"/>
      <c r="E79" s="62"/>
      <c r="F79" s="62"/>
      <c r="G79" s="62"/>
      <c r="H79" s="62"/>
      <c r="I79" s="62"/>
      <c r="J79" s="62"/>
      <c r="K79" s="62"/>
      <c r="L79" s="62"/>
      <c r="M79" s="62"/>
      <c r="N79" s="96"/>
      <c r="O79" s="96"/>
      <c r="P79" s="96"/>
    </row>
    <row r="80" spans="1:16" ht="15.75">
      <c r="A80" s="62"/>
      <c r="B80" s="62"/>
      <c r="C80" s="62"/>
      <c r="D80" s="62"/>
      <c r="E80" s="62"/>
      <c r="F80" s="62"/>
      <c r="G80" s="62"/>
      <c r="H80" s="62"/>
      <c r="I80" s="62"/>
      <c r="J80" s="62"/>
      <c r="K80" s="62"/>
      <c r="L80" s="62"/>
      <c r="M80" s="62"/>
      <c r="N80" s="96"/>
      <c r="O80" s="96"/>
      <c r="P80" s="96"/>
    </row>
    <row r="81" spans="1:16" ht="15.75">
      <c r="A81" s="62"/>
      <c r="B81" s="97" t="s">
        <v>48</v>
      </c>
      <c r="C81" s="308" t="s">
        <v>388</v>
      </c>
      <c r="D81" s="62"/>
      <c r="E81" s="62"/>
      <c r="F81" s="62"/>
      <c r="G81" s="62"/>
      <c r="H81" s="62"/>
      <c r="I81" s="62"/>
      <c r="J81" s="62"/>
      <c r="K81" s="62"/>
      <c r="L81" s="62"/>
      <c r="M81" s="62"/>
      <c r="N81" s="96"/>
      <c r="O81" s="96"/>
      <c r="P81" s="96"/>
    </row>
    <row r="82" spans="1:16" ht="15.75">
      <c r="A82" s="62"/>
      <c r="B82" s="62"/>
      <c r="C82" s="62" t="s">
        <v>389</v>
      </c>
      <c r="D82" s="62"/>
      <c r="E82" s="62"/>
      <c r="F82" s="62"/>
      <c r="G82" s="62"/>
      <c r="H82" s="62"/>
      <c r="I82" s="62"/>
      <c r="J82" s="62"/>
      <c r="K82" s="62"/>
      <c r="L82" s="62"/>
      <c r="M82" s="62"/>
      <c r="N82" s="96"/>
      <c r="O82" s="96"/>
      <c r="P82" s="96"/>
    </row>
    <row r="83" spans="1:16" ht="15.75">
      <c r="A83" s="62"/>
      <c r="B83" s="62"/>
      <c r="C83" s="98" t="s">
        <v>528</v>
      </c>
      <c r="D83" s="62"/>
      <c r="E83" s="62"/>
      <c r="F83" s="62"/>
      <c r="G83" s="62"/>
      <c r="H83" s="62"/>
      <c r="I83" s="62"/>
      <c r="J83" s="62"/>
      <c r="K83" s="62"/>
      <c r="L83" s="62"/>
      <c r="M83" s="62"/>
      <c r="N83" s="96"/>
      <c r="O83" s="96"/>
      <c r="P83" s="96"/>
    </row>
    <row r="84" spans="1:16" ht="15.75">
      <c r="A84" s="62"/>
      <c r="B84" s="62"/>
      <c r="C84" s="98"/>
      <c r="D84" s="62"/>
      <c r="E84" s="62"/>
      <c r="F84" s="62"/>
      <c r="G84" s="62"/>
      <c r="H84" s="62"/>
      <c r="I84" s="62"/>
      <c r="J84" s="62"/>
      <c r="K84" s="62"/>
      <c r="L84" s="62"/>
      <c r="M84" s="62"/>
      <c r="N84" s="96"/>
      <c r="O84" s="96"/>
      <c r="P84" s="96"/>
    </row>
    <row r="85" spans="1:16" ht="15.75">
      <c r="A85" s="62"/>
      <c r="B85" s="62"/>
      <c r="C85" s="62" t="s">
        <v>390</v>
      </c>
      <c r="D85" s="62"/>
      <c r="E85" s="62"/>
      <c r="F85" s="62"/>
      <c r="G85" s="62"/>
      <c r="H85" s="62"/>
      <c r="I85" s="62"/>
      <c r="J85" s="62"/>
      <c r="K85" s="62"/>
      <c r="L85" s="62"/>
      <c r="M85" s="62"/>
      <c r="N85" s="96"/>
      <c r="O85" s="96"/>
      <c r="P85" s="96"/>
    </row>
    <row r="86" spans="1:16" ht="15.75">
      <c r="A86" s="62"/>
      <c r="B86" s="62"/>
      <c r="C86" s="62" t="s">
        <v>391</v>
      </c>
      <c r="D86" s="62"/>
      <c r="E86" s="62"/>
      <c r="F86" s="62"/>
      <c r="G86" s="62"/>
      <c r="H86" s="62"/>
      <c r="I86" s="62"/>
      <c r="J86" s="62"/>
      <c r="K86" s="62"/>
      <c r="L86" s="62"/>
      <c r="M86" s="62"/>
      <c r="N86" s="96"/>
      <c r="O86" s="96"/>
      <c r="P86" s="96"/>
    </row>
    <row r="87" spans="1:16" ht="15.75">
      <c r="A87" s="62"/>
      <c r="B87" s="62"/>
      <c r="C87" s="62" t="s">
        <v>392</v>
      </c>
      <c r="D87" s="62"/>
      <c r="E87" s="62"/>
      <c r="F87" s="62"/>
      <c r="G87" s="62"/>
      <c r="H87" s="62"/>
      <c r="I87" s="62"/>
      <c r="J87" s="62"/>
      <c r="K87" s="62"/>
      <c r="L87" s="62"/>
      <c r="M87" s="62"/>
      <c r="N87" s="96"/>
      <c r="O87" s="96"/>
      <c r="P87" s="96"/>
    </row>
    <row r="88" spans="1:16" ht="15.75">
      <c r="A88" s="62"/>
      <c r="B88" s="62"/>
      <c r="C88" s="62" t="s">
        <v>393</v>
      </c>
      <c r="D88" s="62"/>
      <c r="E88" s="62"/>
      <c r="F88" s="62"/>
      <c r="G88" s="62"/>
      <c r="H88" s="62"/>
      <c r="I88" s="62"/>
      <c r="J88" s="62"/>
      <c r="K88" s="62"/>
      <c r="L88" s="62"/>
      <c r="M88" s="62"/>
      <c r="N88" s="96"/>
      <c r="O88" s="96"/>
      <c r="P88" s="96"/>
    </row>
    <row r="89" spans="1:16" ht="15.75">
      <c r="A89" s="62"/>
      <c r="B89" s="62"/>
      <c r="C89" s="62" t="s">
        <v>394</v>
      </c>
      <c r="D89" s="62"/>
      <c r="E89" s="62"/>
      <c r="F89" s="62"/>
      <c r="G89" s="62"/>
      <c r="H89" s="62"/>
      <c r="I89" s="62"/>
      <c r="J89" s="62"/>
      <c r="K89" s="62"/>
      <c r="L89" s="62"/>
      <c r="M89" s="62"/>
      <c r="N89" s="96"/>
      <c r="O89" s="96"/>
      <c r="P89" s="96"/>
    </row>
    <row r="90" spans="1:16" ht="15.75">
      <c r="A90" s="62"/>
      <c r="B90" s="62"/>
      <c r="C90" s="62" t="s">
        <v>395</v>
      </c>
      <c r="D90" s="62"/>
      <c r="E90" s="62"/>
      <c r="F90" s="62"/>
      <c r="G90" s="62"/>
      <c r="H90" s="62"/>
      <c r="I90" s="62"/>
      <c r="J90" s="62"/>
      <c r="K90" s="62"/>
      <c r="L90" s="62"/>
      <c r="M90" s="62"/>
      <c r="N90" s="96"/>
      <c r="O90" s="96"/>
      <c r="P90" s="96"/>
    </row>
    <row r="91" spans="1:16" ht="15.75">
      <c r="A91" s="62"/>
      <c r="B91" s="62"/>
      <c r="C91" s="62" t="s">
        <v>396</v>
      </c>
      <c r="D91" s="62"/>
      <c r="E91" s="62"/>
      <c r="F91" s="62"/>
      <c r="G91" s="62"/>
      <c r="H91" s="62"/>
      <c r="I91" s="62"/>
      <c r="J91" s="62"/>
      <c r="K91" s="62"/>
      <c r="L91" s="62"/>
      <c r="M91" s="62"/>
      <c r="N91" s="96"/>
      <c r="O91" s="96"/>
      <c r="P91" s="96"/>
    </row>
    <row r="92" spans="1:16" ht="15.75">
      <c r="A92" s="62"/>
      <c r="B92" s="62"/>
      <c r="C92" s="62"/>
      <c r="D92" s="62"/>
      <c r="E92" s="62"/>
      <c r="F92" s="62"/>
      <c r="G92" s="62"/>
      <c r="H92" s="62"/>
      <c r="I92" s="62"/>
      <c r="J92" s="62"/>
      <c r="K92" s="62"/>
      <c r="L92" s="62"/>
      <c r="M92" s="62"/>
      <c r="N92" s="96"/>
      <c r="O92" s="96"/>
      <c r="P92" s="96"/>
    </row>
    <row r="93" spans="1:16" ht="15.75">
      <c r="A93" s="62"/>
      <c r="B93" s="62"/>
      <c r="C93" s="62" t="s">
        <v>397</v>
      </c>
      <c r="D93" s="62"/>
      <c r="E93" s="62"/>
      <c r="F93" s="62"/>
      <c r="G93" s="62"/>
      <c r="H93" s="62"/>
      <c r="I93" s="62"/>
      <c r="J93" s="62"/>
      <c r="K93" s="62"/>
      <c r="L93" s="62"/>
      <c r="M93" s="62"/>
      <c r="N93" s="96"/>
      <c r="O93" s="96"/>
      <c r="P93" s="96"/>
    </row>
    <row r="94" spans="1:16" ht="15.75">
      <c r="A94" s="62"/>
      <c r="B94" s="62"/>
      <c r="C94" s="62" t="s">
        <v>398</v>
      </c>
      <c r="D94" s="62"/>
      <c r="E94" s="62"/>
      <c r="F94" s="62"/>
      <c r="G94" s="62"/>
      <c r="H94" s="62"/>
      <c r="I94" s="62"/>
      <c r="J94" s="62"/>
      <c r="K94" s="62"/>
      <c r="L94" s="62"/>
      <c r="M94" s="62"/>
      <c r="N94" s="96"/>
      <c r="O94" s="96"/>
      <c r="P94" s="96"/>
    </row>
    <row r="95" spans="1:16" ht="15.75">
      <c r="A95" s="62"/>
      <c r="B95" s="62"/>
      <c r="C95" s="62" t="s">
        <v>399</v>
      </c>
      <c r="D95" s="62"/>
      <c r="E95" s="62"/>
      <c r="F95" s="62"/>
      <c r="G95" s="62"/>
      <c r="H95" s="62"/>
      <c r="I95" s="62"/>
      <c r="J95" s="62"/>
      <c r="K95" s="62"/>
      <c r="L95" s="62"/>
      <c r="M95" s="62"/>
      <c r="N95" s="96"/>
      <c r="O95" s="96"/>
      <c r="P95" s="96"/>
    </row>
    <row r="96" spans="1:16" ht="15.75">
      <c r="A96" s="62"/>
      <c r="B96" s="62"/>
      <c r="C96" s="62" t="s">
        <v>400</v>
      </c>
      <c r="D96" s="62"/>
      <c r="E96" s="62"/>
      <c r="F96" s="62"/>
      <c r="G96" s="62"/>
      <c r="H96" s="62"/>
      <c r="I96" s="62"/>
      <c r="J96" s="62"/>
      <c r="K96" s="62"/>
      <c r="L96" s="62"/>
      <c r="M96" s="62"/>
      <c r="N96" s="96"/>
      <c r="O96" s="96"/>
      <c r="P96" s="96"/>
    </row>
    <row r="97" spans="1:16" ht="15.75">
      <c r="A97" s="62"/>
      <c r="B97" s="62"/>
      <c r="C97" s="62" t="s">
        <v>402</v>
      </c>
      <c r="D97" s="62"/>
      <c r="E97" s="62"/>
      <c r="F97" s="62"/>
      <c r="G97" s="62"/>
      <c r="H97" s="62"/>
      <c r="I97" s="62"/>
      <c r="J97" s="62"/>
      <c r="K97" s="62"/>
      <c r="L97" s="62"/>
      <c r="M97" s="62"/>
      <c r="N97" s="96"/>
      <c r="O97" s="96"/>
      <c r="P97" s="96"/>
    </row>
    <row r="98" spans="1:16" ht="15.75">
      <c r="A98" s="100"/>
      <c r="B98" s="62"/>
      <c r="C98" s="62" t="s">
        <v>403</v>
      </c>
      <c r="D98" s="62"/>
      <c r="E98" s="62"/>
      <c r="F98" s="62"/>
      <c r="G98" s="62"/>
      <c r="H98" s="62"/>
      <c r="I98" s="62"/>
      <c r="J98" s="62"/>
      <c r="K98" s="62"/>
      <c r="L98" s="62"/>
      <c r="M98" s="62"/>
      <c r="N98" s="96"/>
      <c r="O98" s="96"/>
      <c r="P98" s="96"/>
    </row>
    <row r="99" spans="1:16" ht="15.75">
      <c r="A99" s="100"/>
      <c r="B99" s="62"/>
      <c r="C99" s="62" t="s">
        <v>401</v>
      </c>
      <c r="D99" s="62"/>
      <c r="E99" s="62"/>
      <c r="F99" s="62"/>
      <c r="G99" s="62"/>
      <c r="H99" s="62"/>
      <c r="I99" s="62"/>
      <c r="J99" s="62"/>
      <c r="K99" s="62"/>
      <c r="L99" s="62"/>
      <c r="M99" s="62"/>
      <c r="N99" s="96"/>
      <c r="O99" s="96"/>
      <c r="P99" s="96"/>
    </row>
    <row r="100" spans="1:16" ht="15.75">
      <c r="A100" s="62"/>
      <c r="B100" s="62"/>
      <c r="C100" s="62" t="s">
        <v>404</v>
      </c>
      <c r="D100" s="62"/>
      <c r="E100" s="62"/>
      <c r="F100" s="62"/>
      <c r="G100" s="62"/>
      <c r="H100" s="62"/>
      <c r="I100" s="62"/>
      <c r="J100" s="62"/>
      <c r="K100" s="62"/>
      <c r="L100" s="62"/>
      <c r="M100" s="62"/>
      <c r="N100" s="96"/>
      <c r="O100" s="96"/>
      <c r="P100" s="96"/>
    </row>
    <row r="101" spans="1:16" ht="15.75">
      <c r="A101" s="62"/>
      <c r="B101" s="62"/>
      <c r="C101" s="62" t="s">
        <v>405</v>
      </c>
      <c r="D101" s="62"/>
      <c r="E101" s="62"/>
      <c r="F101" s="62"/>
      <c r="G101" s="62"/>
      <c r="H101" s="62"/>
      <c r="I101" s="62"/>
      <c r="J101" s="62"/>
      <c r="K101" s="62"/>
      <c r="L101" s="62"/>
      <c r="M101" s="62"/>
      <c r="N101" s="96"/>
      <c r="O101" s="96"/>
      <c r="P101" s="96"/>
    </row>
    <row r="102" spans="1:16" ht="15.75">
      <c r="B102" s="355"/>
      <c r="C102" s="355"/>
      <c r="D102" s="355"/>
      <c r="E102" s="355"/>
      <c r="F102" s="355"/>
      <c r="G102" s="355"/>
      <c r="H102" s="355"/>
      <c r="I102" s="355"/>
      <c r="J102" s="355"/>
      <c r="K102" s="355"/>
      <c r="L102" s="355"/>
      <c r="M102" s="355"/>
      <c r="N102" s="96"/>
      <c r="O102" s="96"/>
      <c r="P102" s="96"/>
    </row>
    <row r="103" spans="1:16" ht="15.75">
      <c r="A103" s="62" t="s">
        <v>109</v>
      </c>
      <c r="B103" s="62"/>
      <c r="C103" s="354" t="s">
        <v>406</v>
      </c>
      <c r="D103" s="355"/>
      <c r="E103" s="355"/>
      <c r="F103" s="355"/>
      <c r="G103" s="355"/>
      <c r="H103" s="355"/>
      <c r="I103" s="355"/>
      <c r="J103" s="355"/>
      <c r="K103" s="355"/>
      <c r="L103" s="355"/>
      <c r="M103" s="355"/>
      <c r="N103" s="96"/>
      <c r="O103" s="96"/>
      <c r="P103" s="96"/>
    </row>
    <row r="104" spans="1:16" ht="15.75">
      <c r="A104" s="100"/>
      <c r="B104" s="62"/>
      <c r="C104" s="355"/>
      <c r="D104" s="355"/>
      <c r="E104" s="355"/>
      <c r="F104" s="355"/>
      <c r="G104" s="355"/>
      <c r="H104" s="355"/>
      <c r="I104" s="355"/>
      <c r="J104" s="355"/>
      <c r="K104" s="355"/>
      <c r="L104" s="355"/>
      <c r="M104" s="355"/>
      <c r="N104" s="96"/>
      <c r="O104" s="96"/>
      <c r="P104" s="96"/>
    </row>
    <row r="105" spans="1:16" ht="15.75">
      <c r="A105" s="62"/>
      <c r="B105" s="62"/>
      <c r="C105" s="355"/>
      <c r="D105" s="355"/>
      <c r="E105" s="355"/>
      <c r="F105" s="355"/>
      <c r="G105" s="355"/>
      <c r="H105" s="355"/>
      <c r="I105" s="355"/>
      <c r="J105" s="355"/>
      <c r="K105" s="355"/>
      <c r="L105" s="355"/>
      <c r="M105" s="355"/>
      <c r="N105" s="96"/>
      <c r="O105" s="96"/>
      <c r="P105" s="96"/>
    </row>
    <row r="106" spans="1:16" ht="15.75">
      <c r="A106" s="62"/>
      <c r="B106" s="95"/>
      <c r="C106" s="355"/>
      <c r="D106" s="355"/>
      <c r="E106" s="355"/>
      <c r="F106" s="355"/>
      <c r="G106" s="355"/>
      <c r="H106" s="355"/>
      <c r="I106" s="355"/>
      <c r="J106" s="355"/>
      <c r="K106" s="355"/>
      <c r="L106" s="355"/>
      <c r="M106" s="355"/>
      <c r="N106" s="96"/>
      <c r="O106" s="96"/>
      <c r="P106" s="96"/>
    </row>
    <row r="107" spans="1:16" ht="15.75">
      <c r="A107" s="62"/>
      <c r="B107" s="95"/>
      <c r="C107" s="62"/>
      <c r="D107" s="62"/>
      <c r="E107" s="62"/>
      <c r="F107" s="62"/>
      <c r="G107" s="62"/>
      <c r="H107" s="62"/>
      <c r="I107" s="62"/>
      <c r="J107" s="62"/>
      <c r="K107" s="62"/>
      <c r="L107" s="62"/>
      <c r="M107" s="62"/>
      <c r="N107" s="96"/>
      <c r="O107" s="96"/>
      <c r="P107" s="96"/>
    </row>
    <row r="108" spans="1:16" ht="15.75" customHeight="1">
      <c r="A108" s="62" t="s">
        <v>249</v>
      </c>
      <c r="B108" s="353" t="s">
        <v>407</v>
      </c>
      <c r="C108" s="353"/>
      <c r="D108" s="353"/>
      <c r="E108" s="353"/>
      <c r="F108" s="353"/>
      <c r="G108" s="353"/>
      <c r="H108" s="353"/>
      <c r="I108" s="353"/>
      <c r="J108" s="353"/>
      <c r="K108" s="353"/>
      <c r="L108" s="353"/>
      <c r="M108" s="353"/>
      <c r="N108" s="96"/>
      <c r="O108" s="96"/>
      <c r="P108" s="96"/>
    </row>
    <row r="109" spans="1:16" ht="15.75">
      <c r="B109" s="353"/>
      <c r="C109" s="353"/>
      <c r="D109" s="353"/>
      <c r="E109" s="353"/>
      <c r="F109" s="353"/>
      <c r="G109" s="353"/>
      <c r="H109" s="353"/>
      <c r="I109" s="353"/>
      <c r="J109" s="353"/>
      <c r="K109" s="353"/>
      <c r="L109" s="353"/>
      <c r="M109" s="353"/>
      <c r="N109" s="96"/>
      <c r="O109" s="96"/>
      <c r="P109" s="96"/>
    </row>
    <row r="110" spans="1:16" ht="15.75">
      <c r="A110" s="62"/>
      <c r="B110" s="62"/>
      <c r="C110" s="354" t="s">
        <v>408</v>
      </c>
      <c r="D110" s="355"/>
      <c r="E110" s="355"/>
      <c r="F110" s="355"/>
      <c r="G110" s="355"/>
      <c r="H110" s="355"/>
      <c r="I110" s="355"/>
      <c r="J110" s="355"/>
      <c r="K110" s="355"/>
      <c r="L110" s="355"/>
      <c r="M110" s="355"/>
      <c r="N110" s="96"/>
      <c r="O110" s="96"/>
      <c r="P110" s="96"/>
    </row>
    <row r="111" spans="1:16" ht="15.75">
      <c r="A111" s="62"/>
      <c r="B111" s="95"/>
      <c r="C111" s="355"/>
      <c r="D111" s="355"/>
      <c r="E111" s="355"/>
      <c r="F111" s="355"/>
      <c r="G111" s="355"/>
      <c r="H111" s="355"/>
      <c r="I111" s="355"/>
      <c r="J111" s="355"/>
      <c r="K111" s="355"/>
      <c r="L111" s="355"/>
      <c r="M111" s="355"/>
      <c r="N111" s="96"/>
      <c r="O111" s="96"/>
      <c r="P111" s="96"/>
    </row>
    <row r="112" spans="1:16" ht="15.75">
      <c r="A112" s="62"/>
      <c r="B112" s="101"/>
      <c r="C112" s="355"/>
      <c r="D112" s="355"/>
      <c r="E112" s="355"/>
      <c r="F112" s="355"/>
      <c r="G112" s="355"/>
      <c r="H112" s="355"/>
      <c r="I112" s="355"/>
      <c r="J112" s="355"/>
      <c r="K112" s="355"/>
      <c r="L112" s="355"/>
      <c r="M112" s="355"/>
      <c r="N112" s="96"/>
      <c r="O112" s="96"/>
      <c r="P112" s="96"/>
    </row>
    <row r="113" spans="1:16" ht="15.75">
      <c r="A113" s="62"/>
      <c r="B113" s="95"/>
      <c r="C113" s="62"/>
      <c r="D113" s="62"/>
      <c r="E113" s="62"/>
      <c r="F113" s="62"/>
      <c r="G113" s="62"/>
      <c r="H113" s="62"/>
      <c r="I113" s="62"/>
      <c r="J113" s="62"/>
      <c r="K113" s="62"/>
      <c r="L113" s="62"/>
      <c r="M113" s="62"/>
      <c r="N113" s="96"/>
      <c r="O113" s="96"/>
      <c r="P113" s="96"/>
    </row>
    <row r="114" spans="1:16" ht="15.75">
      <c r="A114" s="62"/>
      <c r="B114" s="62"/>
      <c r="C114" s="62"/>
      <c r="D114" s="62"/>
      <c r="E114" s="62"/>
      <c r="F114" s="62"/>
      <c r="G114" s="62"/>
      <c r="H114" s="62"/>
      <c r="I114" s="62"/>
      <c r="J114" s="62"/>
      <c r="K114" s="62"/>
      <c r="L114" s="62"/>
      <c r="M114" s="62"/>
      <c r="N114" s="96"/>
      <c r="O114" s="96"/>
      <c r="P114" s="96"/>
    </row>
    <row r="115" spans="1:16" ht="15.75">
      <c r="A115" s="62"/>
      <c r="B115" s="62"/>
      <c r="C115" s="62"/>
      <c r="D115" s="62"/>
      <c r="E115" s="62"/>
      <c r="F115" s="62"/>
      <c r="G115" s="62"/>
      <c r="H115" s="62"/>
      <c r="I115" s="62"/>
      <c r="J115" s="62"/>
      <c r="K115" s="62"/>
      <c r="L115" s="62"/>
      <c r="M115" s="62"/>
      <c r="N115" s="96"/>
      <c r="O115" s="96"/>
      <c r="P115" s="96"/>
    </row>
    <row r="116" spans="1:16" ht="15.75">
      <c r="A116" s="62"/>
      <c r="B116" s="101"/>
      <c r="C116" s="62"/>
      <c r="D116" s="62"/>
      <c r="E116" s="62"/>
      <c r="F116" s="62"/>
      <c r="G116" s="62"/>
      <c r="H116" s="62"/>
      <c r="I116" s="62"/>
      <c r="J116" s="62"/>
      <c r="K116" s="62"/>
      <c r="L116" s="62"/>
      <c r="M116" s="62"/>
      <c r="N116" s="96"/>
      <c r="O116" s="96"/>
      <c r="P116" s="96"/>
    </row>
    <row r="117" spans="1:16" ht="15.75">
      <c r="A117" s="62"/>
      <c r="B117" s="95"/>
      <c r="C117" s="62"/>
      <c r="D117" s="62"/>
      <c r="E117" s="62"/>
      <c r="F117" s="62"/>
      <c r="G117" s="62"/>
      <c r="H117" s="62"/>
      <c r="I117" s="62"/>
      <c r="J117" s="62"/>
      <c r="K117" s="62"/>
      <c r="L117" s="62"/>
      <c r="M117" s="62"/>
      <c r="N117" s="96"/>
      <c r="O117" s="96"/>
      <c r="P117" s="96"/>
    </row>
    <row r="118" spans="1:16" ht="15.75">
      <c r="A118" s="62"/>
      <c r="B118" s="95"/>
      <c r="C118" s="62"/>
      <c r="D118" s="62"/>
      <c r="E118" s="62"/>
      <c r="F118" s="62"/>
      <c r="G118" s="62"/>
      <c r="H118" s="62"/>
      <c r="I118" s="62"/>
      <c r="J118" s="62"/>
      <c r="K118" s="62"/>
      <c r="L118" s="62"/>
      <c r="M118" s="62"/>
      <c r="N118" s="96"/>
      <c r="O118" s="96"/>
      <c r="P118" s="96"/>
    </row>
    <row r="119" spans="1:16" ht="15.75">
      <c r="A119" s="62"/>
      <c r="B119" s="95"/>
      <c r="C119" s="62"/>
      <c r="D119" s="62"/>
      <c r="E119" s="62"/>
      <c r="F119" s="62"/>
      <c r="G119" s="62"/>
      <c r="H119" s="62"/>
      <c r="I119" s="62"/>
      <c r="J119" s="62"/>
      <c r="K119" s="62"/>
      <c r="L119" s="62"/>
      <c r="M119" s="62"/>
      <c r="N119" s="96"/>
      <c r="O119" s="96"/>
      <c r="P119" s="96"/>
    </row>
    <row r="120" spans="1:16" ht="15.75">
      <c r="A120" s="62"/>
      <c r="B120" s="101"/>
      <c r="C120" s="62"/>
      <c r="D120" s="62"/>
      <c r="E120" s="62"/>
      <c r="F120" s="62"/>
      <c r="G120" s="62"/>
      <c r="H120" s="62"/>
      <c r="I120" s="62"/>
      <c r="J120" s="62"/>
      <c r="K120" s="62"/>
      <c r="L120" s="62"/>
      <c r="M120" s="62"/>
      <c r="N120" s="96"/>
      <c r="O120" s="96"/>
      <c r="P120" s="96"/>
    </row>
    <row r="121" spans="1:16" ht="15.75">
      <c r="A121" s="62"/>
      <c r="B121" s="62"/>
      <c r="C121" s="62"/>
      <c r="D121" s="62"/>
      <c r="E121" s="62"/>
      <c r="F121" s="62"/>
      <c r="G121" s="62"/>
      <c r="H121" s="62"/>
      <c r="I121" s="62"/>
      <c r="J121" s="62"/>
      <c r="K121" s="62"/>
      <c r="L121" s="62"/>
      <c r="M121" s="62"/>
      <c r="N121" s="96"/>
      <c r="O121" s="96"/>
      <c r="P121" s="96"/>
    </row>
    <row r="122" spans="1:16" ht="15.75">
      <c r="A122" s="62"/>
      <c r="B122" s="95"/>
      <c r="C122" s="62"/>
      <c r="D122" s="62"/>
      <c r="E122" s="62"/>
      <c r="F122" s="62"/>
      <c r="G122" s="62"/>
      <c r="H122" s="62"/>
      <c r="I122" s="62"/>
      <c r="J122" s="62"/>
      <c r="K122" s="62"/>
      <c r="L122" s="62"/>
      <c r="M122" s="62"/>
      <c r="N122" s="96"/>
      <c r="O122" s="96"/>
      <c r="P122" s="96"/>
    </row>
    <row r="123" spans="1:16" ht="15.75">
      <c r="A123" s="62"/>
      <c r="B123" s="62"/>
      <c r="C123" s="101"/>
      <c r="D123" s="62"/>
      <c r="E123" s="62"/>
      <c r="F123" s="62"/>
      <c r="G123" s="62"/>
      <c r="H123" s="62"/>
      <c r="I123" s="62"/>
      <c r="J123" s="62"/>
      <c r="K123" s="62"/>
      <c r="L123" s="62"/>
      <c r="M123" s="62"/>
      <c r="N123" s="96"/>
      <c r="O123" s="96"/>
      <c r="P123" s="96"/>
    </row>
    <row r="124" spans="1:16" ht="15.75">
      <c r="A124" s="62"/>
      <c r="B124" s="62"/>
      <c r="C124" s="62"/>
      <c r="D124" s="62"/>
      <c r="E124" s="62"/>
      <c r="F124" s="62"/>
      <c r="G124" s="62"/>
      <c r="H124" s="62"/>
      <c r="I124" s="62"/>
      <c r="J124" s="62"/>
      <c r="K124" s="62"/>
      <c r="L124" s="62"/>
      <c r="M124" s="62"/>
      <c r="N124" s="96"/>
      <c r="O124" s="96"/>
      <c r="P124" s="96"/>
    </row>
    <row r="125" spans="1:16" ht="15.75">
      <c r="A125" s="62"/>
      <c r="B125" s="62"/>
      <c r="C125" s="62"/>
      <c r="D125" s="62"/>
      <c r="E125" s="62"/>
      <c r="F125" s="62"/>
      <c r="G125" s="62"/>
      <c r="H125" s="62"/>
      <c r="I125" s="62"/>
      <c r="J125" s="62"/>
      <c r="K125" s="62"/>
      <c r="L125" s="62"/>
      <c r="M125" s="62"/>
      <c r="N125" s="96"/>
      <c r="O125" s="96"/>
      <c r="P125" s="96"/>
    </row>
    <row r="126" spans="1:16" ht="15.75">
      <c r="A126" s="62"/>
      <c r="B126" s="62"/>
      <c r="C126" s="62"/>
      <c r="D126" s="62"/>
      <c r="E126" s="62"/>
      <c r="F126" s="62"/>
      <c r="G126" s="62"/>
      <c r="H126" s="62"/>
      <c r="I126" s="62"/>
      <c r="J126" s="62"/>
      <c r="K126" s="62"/>
      <c r="L126" s="62"/>
      <c r="M126" s="62"/>
      <c r="N126" s="96"/>
      <c r="O126" s="96"/>
      <c r="P126" s="96"/>
    </row>
    <row r="127" spans="1:16" ht="15.75">
      <c r="A127" s="62"/>
      <c r="B127" s="62"/>
      <c r="C127" s="62"/>
      <c r="D127" s="62"/>
      <c r="E127" s="62"/>
      <c r="F127" s="62"/>
      <c r="G127" s="62"/>
      <c r="H127" s="62"/>
      <c r="I127" s="62"/>
      <c r="J127" s="62"/>
      <c r="K127" s="62"/>
      <c r="L127" s="62"/>
      <c r="M127" s="62"/>
      <c r="N127" s="96"/>
      <c r="O127" s="96"/>
      <c r="P127" s="96"/>
    </row>
    <row r="128" spans="1:16" ht="15.75">
      <c r="A128" s="62"/>
      <c r="B128" s="62"/>
      <c r="C128" s="62"/>
      <c r="D128" s="62"/>
      <c r="E128" s="62"/>
      <c r="F128" s="62"/>
      <c r="G128" s="62"/>
      <c r="H128" s="62"/>
      <c r="I128" s="62"/>
      <c r="J128" s="62"/>
      <c r="K128" s="62"/>
      <c r="L128" s="62"/>
      <c r="M128" s="62"/>
      <c r="N128" s="96"/>
      <c r="O128" s="96"/>
      <c r="P128" s="96"/>
    </row>
    <row r="129" spans="1:16" ht="15.75">
      <c r="A129" s="62"/>
      <c r="B129" s="62"/>
      <c r="C129" s="62"/>
      <c r="D129" s="62"/>
      <c r="E129" s="62"/>
      <c r="F129" s="62"/>
      <c r="G129" s="62"/>
      <c r="H129" s="62"/>
      <c r="I129" s="62"/>
      <c r="J129" s="62"/>
      <c r="K129" s="62"/>
      <c r="L129" s="62"/>
      <c r="M129" s="62"/>
      <c r="N129" s="96"/>
      <c r="O129" s="96"/>
      <c r="P129" s="96"/>
    </row>
    <row r="130" spans="1:16" ht="15.75">
      <c r="A130" s="62"/>
      <c r="B130" s="62"/>
      <c r="C130" s="62"/>
      <c r="D130" s="62"/>
      <c r="E130" s="62"/>
      <c r="F130" s="62"/>
      <c r="G130" s="62"/>
      <c r="H130" s="62"/>
      <c r="I130" s="62"/>
      <c r="J130" s="62"/>
      <c r="K130" s="62"/>
      <c r="L130" s="62"/>
      <c r="M130" s="62"/>
      <c r="N130" s="96"/>
      <c r="O130" s="96"/>
      <c r="P130" s="96"/>
    </row>
    <row r="131" spans="1:16" ht="15.75">
      <c r="A131" s="62"/>
      <c r="B131" s="62"/>
      <c r="C131" s="62"/>
      <c r="D131" s="62"/>
      <c r="E131" s="62"/>
      <c r="F131" s="62"/>
      <c r="G131" s="62"/>
      <c r="H131" s="62"/>
      <c r="I131" s="62"/>
      <c r="J131" s="62"/>
      <c r="K131" s="62"/>
      <c r="L131" s="62"/>
      <c r="M131" s="62"/>
      <c r="N131" s="96"/>
      <c r="O131" s="96"/>
      <c r="P131" s="96"/>
    </row>
    <row r="132" spans="1:16" ht="15.75">
      <c r="A132" s="62"/>
      <c r="B132" s="62"/>
      <c r="C132" s="62"/>
      <c r="D132" s="62"/>
      <c r="E132" s="62"/>
      <c r="F132" s="62"/>
      <c r="G132" s="62"/>
      <c r="H132" s="62"/>
      <c r="I132" s="62"/>
      <c r="J132" s="62"/>
      <c r="K132" s="62"/>
      <c r="L132" s="62"/>
      <c r="M132" s="62"/>
      <c r="N132" s="96"/>
      <c r="O132" s="96"/>
      <c r="P132" s="96"/>
    </row>
    <row r="133" spans="1:16" ht="15.75">
      <c r="A133" s="62"/>
      <c r="B133" s="62"/>
      <c r="C133" s="62"/>
      <c r="D133" s="62"/>
      <c r="E133" s="62"/>
      <c r="F133" s="62"/>
      <c r="G133" s="62"/>
      <c r="H133" s="62"/>
      <c r="I133" s="62"/>
      <c r="J133" s="62"/>
      <c r="K133" s="62"/>
      <c r="L133" s="62"/>
      <c r="M133" s="62"/>
      <c r="N133" s="96"/>
      <c r="O133" s="96"/>
      <c r="P133" s="96"/>
    </row>
    <row r="136" spans="1:16">
      <c r="B136" s="30"/>
    </row>
    <row r="139" spans="1:16">
      <c r="C139" s="30"/>
    </row>
  </sheetData>
  <mergeCells count="7">
    <mergeCell ref="B25:M27"/>
    <mergeCell ref="B108:M109"/>
    <mergeCell ref="C110:M112"/>
    <mergeCell ref="B31:M32"/>
    <mergeCell ref="B71:L72"/>
    <mergeCell ref="B102:M102"/>
    <mergeCell ref="C103:M10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284A-9601-46F3-B7F9-93D54095DB30}">
  <sheetPr>
    <pageSetUpPr fitToPage="1"/>
  </sheetPr>
  <dimension ref="A1:AK176"/>
  <sheetViews>
    <sheetView zoomScale="85" zoomScaleNormal="85" workbookViewId="0">
      <selection activeCell="A6" sqref="A6:E6"/>
    </sheetView>
  </sheetViews>
  <sheetFormatPr defaultColWidth="8.85546875" defaultRowHeight="12.75"/>
  <cols>
    <col min="1" max="1" width="28.5703125" style="43" customWidth="1"/>
    <col min="2" max="2" width="22.85546875" style="43" customWidth="1"/>
    <col min="3" max="4" width="17.85546875" style="43" customWidth="1"/>
    <col min="5" max="5" width="18" style="43" bestFit="1" customWidth="1"/>
    <col min="6" max="6" width="16.28515625" style="43" bestFit="1" customWidth="1"/>
    <col min="7" max="7" width="15.42578125" style="43" bestFit="1" customWidth="1"/>
    <col min="8" max="8" width="2.140625" style="43" customWidth="1"/>
    <col min="9" max="9" width="13.28515625" style="43" customWidth="1"/>
    <col min="10" max="10" width="15.85546875" style="43" bestFit="1" customWidth="1"/>
    <col min="11" max="11" width="2.140625" style="43" customWidth="1"/>
    <col min="12" max="12" width="15" style="43" customWidth="1"/>
    <col min="13" max="13" width="14" style="43" bestFit="1" customWidth="1"/>
    <col min="14" max="14" width="2.140625" style="43" customWidth="1"/>
    <col min="15" max="16" width="15.42578125" style="43" bestFit="1" customWidth="1"/>
    <col min="17" max="17" width="2.140625" style="43" customWidth="1"/>
    <col min="18" max="19" width="15.42578125" style="43" bestFit="1" customWidth="1"/>
    <col min="20" max="20" width="2.140625" style="43" customWidth="1"/>
    <col min="21" max="21" width="14" style="43" customWidth="1"/>
    <col min="22" max="22" width="14.28515625" style="43" customWidth="1"/>
    <col min="23" max="23" width="2.140625" style="43" customWidth="1"/>
    <col min="24" max="24" width="14" style="43" customWidth="1"/>
    <col min="25" max="25" width="14.28515625" style="43" customWidth="1"/>
    <col min="26" max="26" width="2.140625" style="43" customWidth="1"/>
    <col min="27" max="27" width="14" style="43" customWidth="1"/>
    <col min="28" max="28" width="14.28515625" style="43" customWidth="1"/>
    <col min="29" max="29" width="2.140625" style="43" customWidth="1"/>
    <col min="30" max="30" width="14" style="43" customWidth="1"/>
    <col min="31" max="31" width="14.28515625" style="43" customWidth="1"/>
    <col min="32" max="32" width="2.140625" style="43" customWidth="1"/>
    <col min="33" max="33" width="14" style="43" customWidth="1"/>
    <col min="34" max="34" width="14.28515625" style="43" customWidth="1"/>
    <col min="35" max="35" width="2.140625" style="43" customWidth="1"/>
    <col min="36" max="36" width="14" style="43" customWidth="1"/>
    <col min="37" max="37" width="14.28515625" style="43" customWidth="1"/>
    <col min="38" max="16384" width="8.85546875" style="43"/>
  </cols>
  <sheetData>
    <row r="1" spans="1:37" ht="15.75">
      <c r="A1" s="90" t="s">
        <v>606</v>
      </c>
      <c r="B1" s="42"/>
      <c r="C1" s="42"/>
      <c r="D1" s="42"/>
    </row>
    <row r="2" spans="1:37" ht="15.75">
      <c r="A2" s="90" t="s">
        <v>607</v>
      </c>
      <c r="B2" s="42"/>
      <c r="C2" s="42"/>
      <c r="D2" s="42"/>
    </row>
    <row r="3" spans="1:37" ht="15.75">
      <c r="A3" s="42"/>
      <c r="B3" s="42"/>
      <c r="C3" s="42"/>
      <c r="D3" s="42"/>
    </row>
    <row r="4" spans="1:37" ht="15.75">
      <c r="A4" s="42"/>
      <c r="B4" s="42"/>
      <c r="C4" s="42"/>
      <c r="D4" s="42"/>
    </row>
    <row r="5" spans="1:37" ht="15.75">
      <c r="A5" s="42" t="s">
        <v>71</v>
      </c>
      <c r="B5" s="42"/>
      <c r="C5" s="42"/>
      <c r="D5" s="42"/>
    </row>
    <row r="6" spans="1:37" ht="63" customHeight="1">
      <c r="A6" s="381" t="s">
        <v>676</v>
      </c>
      <c r="B6" s="381"/>
      <c r="C6" s="381"/>
      <c r="D6" s="381"/>
      <c r="E6" s="381"/>
    </row>
    <row r="7" spans="1:37" ht="15.75">
      <c r="A7" s="82"/>
      <c r="B7" s="82"/>
      <c r="C7" s="82"/>
      <c r="D7" s="82"/>
      <c r="E7" s="82"/>
    </row>
    <row r="8" spans="1:37" ht="31.5" customHeight="1">
      <c r="A8" s="381" t="s">
        <v>608</v>
      </c>
      <c r="B8" s="381"/>
      <c r="C8" s="381"/>
      <c r="D8" s="381"/>
      <c r="E8" s="381"/>
    </row>
    <row r="9" spans="1:37" ht="15.75">
      <c r="A9" s="82"/>
      <c r="B9" s="82"/>
      <c r="C9" s="82"/>
      <c r="D9" s="82"/>
      <c r="E9" s="82"/>
    </row>
    <row r="10" spans="1:37" ht="15.75">
      <c r="A10" s="42"/>
      <c r="B10" s="42"/>
      <c r="C10" s="42"/>
      <c r="D10" s="42"/>
    </row>
    <row r="11" spans="1:37" ht="15.75">
      <c r="B11" s="92" t="s">
        <v>72</v>
      </c>
      <c r="C11" s="92"/>
      <c r="D11" s="92"/>
      <c r="E11" s="92" t="s">
        <v>73</v>
      </c>
      <c r="G11" s="44"/>
      <c r="H11" s="44"/>
      <c r="I11" s="382"/>
      <c r="J11" s="382"/>
      <c r="K11" s="44"/>
      <c r="L11" s="382"/>
      <c r="M11" s="382"/>
      <c r="N11" s="44"/>
      <c r="O11" s="382"/>
      <c r="P11" s="382"/>
    </row>
    <row r="12" spans="1:37" ht="15.75">
      <c r="A12" s="92"/>
      <c r="B12" s="92" t="s">
        <v>74</v>
      </c>
      <c r="C12" s="383" t="s">
        <v>75</v>
      </c>
      <c r="D12" s="383"/>
      <c r="E12" s="92" t="s">
        <v>74</v>
      </c>
      <c r="F12" s="384" t="s">
        <v>3</v>
      </c>
      <c r="G12" s="384"/>
      <c r="H12" s="45"/>
      <c r="I12" s="384" t="s">
        <v>76</v>
      </c>
      <c r="J12" s="384"/>
      <c r="K12" s="45"/>
      <c r="L12" s="384" t="s">
        <v>77</v>
      </c>
      <c r="M12" s="384"/>
      <c r="O12" s="384" t="s">
        <v>78</v>
      </c>
      <c r="P12" s="384"/>
      <c r="R12" s="384" t="s">
        <v>79</v>
      </c>
      <c r="S12" s="384"/>
      <c r="U12" s="384" t="s">
        <v>87</v>
      </c>
      <c r="V12" s="384"/>
      <c r="X12" s="384" t="s">
        <v>88</v>
      </c>
      <c r="Y12" s="384"/>
      <c r="AA12" s="384" t="s">
        <v>97</v>
      </c>
      <c r="AB12" s="384"/>
      <c r="AD12" s="384" t="s">
        <v>98</v>
      </c>
      <c r="AE12" s="384"/>
      <c r="AG12" s="384" t="s">
        <v>106</v>
      </c>
      <c r="AH12" s="384"/>
      <c r="AJ12" s="384" t="s">
        <v>625</v>
      </c>
      <c r="AK12" s="384"/>
    </row>
    <row r="13" spans="1:37" ht="16.5" thickBot="1">
      <c r="A13" s="105" t="s">
        <v>388</v>
      </c>
      <c r="B13" s="46" t="s">
        <v>80</v>
      </c>
      <c r="C13" s="46" t="s">
        <v>80</v>
      </c>
      <c r="D13" s="46" t="s">
        <v>81</v>
      </c>
      <c r="E13" s="46" t="s">
        <v>80</v>
      </c>
      <c r="F13" s="47" t="s">
        <v>80</v>
      </c>
      <c r="G13" s="47" t="s">
        <v>81</v>
      </c>
      <c r="H13" s="47"/>
      <c r="I13" s="47" t="s">
        <v>80</v>
      </c>
      <c r="J13" s="47" t="s">
        <v>81</v>
      </c>
      <c r="K13" s="47"/>
      <c r="L13" s="47" t="s">
        <v>80</v>
      </c>
      <c r="M13" s="47" t="s">
        <v>81</v>
      </c>
      <c r="N13" s="47"/>
      <c r="O13" s="47" t="s">
        <v>80</v>
      </c>
      <c r="P13" s="47" t="s">
        <v>81</v>
      </c>
      <c r="R13" s="47" t="s">
        <v>80</v>
      </c>
      <c r="S13" s="47" t="s">
        <v>81</v>
      </c>
      <c r="U13" s="47" t="s">
        <v>80</v>
      </c>
      <c r="V13" s="47" t="s">
        <v>81</v>
      </c>
      <c r="X13" s="47" t="s">
        <v>80</v>
      </c>
      <c r="Y13" s="47" t="s">
        <v>81</v>
      </c>
      <c r="AA13" s="47" t="s">
        <v>80</v>
      </c>
      <c r="AB13" s="47" t="s">
        <v>81</v>
      </c>
      <c r="AD13" s="47" t="s">
        <v>80</v>
      </c>
      <c r="AE13" s="47" t="s">
        <v>81</v>
      </c>
      <c r="AG13" s="47" t="s">
        <v>80</v>
      </c>
      <c r="AH13" s="47" t="s">
        <v>81</v>
      </c>
      <c r="AJ13" s="47" t="s">
        <v>80</v>
      </c>
      <c r="AK13" s="47" t="s">
        <v>81</v>
      </c>
    </row>
    <row r="14" spans="1:37" ht="15.75">
      <c r="A14" s="275" t="s">
        <v>615</v>
      </c>
      <c r="B14" s="49">
        <f t="shared" ref="B14:B15" si="0">SUM(C14:D14)</f>
        <v>11999.999999999998</v>
      </c>
      <c r="C14" s="51">
        <v>2474.3300000000004</v>
      </c>
      <c r="D14" s="51">
        <v>9525.6699999999983</v>
      </c>
      <c r="E14" s="49">
        <f t="shared" ref="E14:E16" si="1">F14+G14</f>
        <v>108000</v>
      </c>
      <c r="F14" s="50">
        <f>+I14+L14+O14+R14+U14+X14+AA14+AD14+AG14+AJ14</f>
        <v>13557.289999999999</v>
      </c>
      <c r="G14" s="50">
        <f>+J14+M14+P14+S14+V14+Y14+AB14+AE14+AH14+AK14</f>
        <v>94442.71</v>
      </c>
      <c r="H14" s="50"/>
      <c r="I14" s="51">
        <v>5153.8900000000003</v>
      </c>
      <c r="J14" s="51">
        <v>18846.11</v>
      </c>
      <c r="K14" s="52"/>
      <c r="L14" s="51">
        <v>3991.5099999999993</v>
      </c>
      <c r="M14" s="51">
        <v>20008.490000000002</v>
      </c>
      <c r="N14" s="51"/>
      <c r="O14" s="51">
        <v>2757.43</v>
      </c>
      <c r="P14" s="51">
        <v>21242.57</v>
      </c>
      <c r="Q14" s="52"/>
      <c r="R14" s="51">
        <v>1447.23</v>
      </c>
      <c r="S14" s="51">
        <v>22552.77</v>
      </c>
      <c r="T14" s="52"/>
      <c r="U14" s="51">
        <v>207.22999999999996</v>
      </c>
      <c r="V14" s="51">
        <v>11792.769999999999</v>
      </c>
      <c r="W14" s="52"/>
      <c r="X14" s="51"/>
      <c r="Y14" s="51"/>
      <c r="Z14" s="52"/>
      <c r="AA14" s="51"/>
      <c r="AB14" s="51"/>
      <c r="AC14" s="52"/>
      <c r="AD14" s="51"/>
      <c r="AE14" s="51"/>
      <c r="AF14" s="52"/>
      <c r="AG14" s="51"/>
      <c r="AH14" s="51"/>
      <c r="AI14" s="52"/>
      <c r="AJ14" s="52"/>
      <c r="AK14" s="52"/>
    </row>
    <row r="15" spans="1:37" ht="15.75">
      <c r="A15" s="275" t="s">
        <v>609</v>
      </c>
      <c r="B15" s="49">
        <f t="shared" si="0"/>
        <v>12000</v>
      </c>
      <c r="C15" s="49">
        <v>1787.89</v>
      </c>
      <c r="D15" s="49">
        <v>10212.11</v>
      </c>
      <c r="E15" s="49">
        <f t="shared" si="1"/>
        <v>42000.000000000007</v>
      </c>
      <c r="F15" s="50">
        <f t="shared" ref="F15" si="2">+I15+L15+O15+R15+U15+X15+AA15+AD15+AG15+AJ15</f>
        <v>2868.19</v>
      </c>
      <c r="G15" s="50">
        <f t="shared" ref="G15" si="3">+J15+M15+P15+S15+V15+Y15+AB15+AE15+AH15+AK15</f>
        <v>39131.810000000005</v>
      </c>
      <c r="H15" s="50"/>
      <c r="I15" s="51">
        <v>1371.82</v>
      </c>
      <c r="J15" s="51">
        <v>10628.18</v>
      </c>
      <c r="K15" s="52"/>
      <c r="L15" s="51">
        <v>938.82</v>
      </c>
      <c r="M15" s="51">
        <v>11061.18</v>
      </c>
      <c r="N15" s="51"/>
      <c r="O15" s="51">
        <v>488.17</v>
      </c>
      <c r="P15" s="51">
        <v>11511.83</v>
      </c>
      <c r="Q15" s="52"/>
      <c r="R15" s="51">
        <v>69.38</v>
      </c>
      <c r="S15" s="51">
        <v>5930.62</v>
      </c>
      <c r="T15" s="52"/>
      <c r="U15" s="51"/>
      <c r="V15" s="51"/>
      <c r="W15" s="52"/>
      <c r="X15" s="51"/>
      <c r="Y15" s="51"/>
      <c r="Z15" s="52"/>
      <c r="AA15" s="51"/>
      <c r="AB15" s="51"/>
      <c r="AC15" s="52"/>
      <c r="AD15" s="51"/>
      <c r="AE15" s="51"/>
      <c r="AF15" s="52"/>
      <c r="AG15" s="51"/>
      <c r="AH15" s="51"/>
      <c r="AI15" s="52"/>
      <c r="AJ15" s="52"/>
      <c r="AK15" s="52"/>
    </row>
    <row r="16" spans="1:37" ht="15.75">
      <c r="A16" s="275" t="s">
        <v>610</v>
      </c>
      <c r="B16" s="49">
        <f t="shared" ref="B16" si="4">SUM(C16:D16)</f>
        <v>15000</v>
      </c>
      <c r="C16" s="49">
        <v>0</v>
      </c>
      <c r="D16" s="49">
        <v>15000</v>
      </c>
      <c r="E16" s="49">
        <f t="shared" si="1"/>
        <v>130000</v>
      </c>
      <c r="F16" s="50">
        <f>+I16+L16+O16+R16+U16+X16+AA16+AD16+AG16+AJ16</f>
        <v>32691.599999999999</v>
      </c>
      <c r="G16" s="50">
        <f>+J16+M16+P16+S16+V16+Y16+AB16+AE16+AH16+AK16</f>
        <v>97308.400000000009</v>
      </c>
      <c r="H16" s="50"/>
      <c r="I16" s="51">
        <v>5838.5</v>
      </c>
      <c r="J16" s="51">
        <v>4161.5</v>
      </c>
      <c r="K16" s="51"/>
      <c r="L16" s="51">
        <v>5588.82</v>
      </c>
      <c r="M16" s="51">
        <v>9411.18</v>
      </c>
      <c r="N16" s="51"/>
      <c r="O16" s="51">
        <v>5024.1400000000003</v>
      </c>
      <c r="P16" s="51">
        <v>9975.86</v>
      </c>
      <c r="Q16" s="52"/>
      <c r="R16" s="51">
        <v>4425.59</v>
      </c>
      <c r="S16" s="51">
        <v>10574.41</v>
      </c>
      <c r="T16" s="52"/>
      <c r="U16" s="51">
        <v>3791.13</v>
      </c>
      <c r="V16" s="51">
        <v>11208.87</v>
      </c>
      <c r="W16" s="52"/>
      <c r="X16" s="51">
        <v>3118.6</v>
      </c>
      <c r="Y16" s="51">
        <v>11881.4</v>
      </c>
      <c r="Z16" s="52"/>
      <c r="AA16" s="51">
        <v>2405.71</v>
      </c>
      <c r="AB16" s="51">
        <v>12594.29</v>
      </c>
      <c r="AC16" s="52"/>
      <c r="AD16" s="51">
        <v>1650.05</v>
      </c>
      <c r="AE16" s="51">
        <v>13349.95</v>
      </c>
      <c r="AF16" s="52"/>
      <c r="AG16" s="51">
        <v>849.06</v>
      </c>
      <c r="AH16" s="51">
        <v>14150.94</v>
      </c>
      <c r="AI16" s="52"/>
      <c r="AJ16" s="52"/>
      <c r="AK16" s="52"/>
    </row>
    <row r="17" spans="1:37" ht="15.75">
      <c r="A17" s="276"/>
      <c r="B17" s="92"/>
      <c r="C17" s="92"/>
      <c r="D17" s="92"/>
      <c r="E17" s="92"/>
      <c r="F17" s="67"/>
      <c r="G17" s="67"/>
      <c r="H17" s="67"/>
      <c r="I17" s="67"/>
      <c r="J17" s="67"/>
      <c r="K17" s="67"/>
      <c r="L17" s="67"/>
      <c r="M17" s="67"/>
      <c r="N17" s="67"/>
      <c r="O17" s="67"/>
      <c r="P17" s="67"/>
      <c r="R17" s="51"/>
      <c r="S17" s="51"/>
      <c r="U17" s="51"/>
      <c r="V17" s="51"/>
      <c r="X17" s="51"/>
      <c r="Y17" s="51"/>
      <c r="AA17" s="51"/>
      <c r="AB17" s="51"/>
      <c r="AD17" s="51"/>
      <c r="AE17" s="51"/>
      <c r="AG17" s="51"/>
      <c r="AH17" s="51"/>
      <c r="AJ17" s="67"/>
      <c r="AK17" s="67"/>
    </row>
    <row r="18" spans="1:37" ht="15.75">
      <c r="A18" s="48" t="s">
        <v>443</v>
      </c>
      <c r="B18" s="49">
        <f t="shared" ref="B18:B22" si="5">SUM(C18:D18)</f>
        <v>0</v>
      </c>
      <c r="C18" s="49"/>
      <c r="D18" s="49"/>
      <c r="E18" s="49">
        <f t="shared" ref="E18:E26" si="6">F18+G18</f>
        <v>0</v>
      </c>
      <c r="F18" s="50">
        <f>+I18+L18+O18+R18+U18+X18+AA18+AD18+AG18+AJ18</f>
        <v>0</v>
      </c>
      <c r="G18" s="50">
        <f>+J18+M18+P18+S18+V18+Y18+AB18+AE18+AH18+AK18</f>
        <v>0</v>
      </c>
      <c r="H18" s="50"/>
      <c r="I18" s="51"/>
      <c r="J18" s="51"/>
      <c r="K18" s="51"/>
      <c r="L18" s="51"/>
      <c r="M18" s="51"/>
      <c r="N18" s="51"/>
      <c r="O18" s="51"/>
      <c r="P18" s="51"/>
      <c r="Q18" s="52"/>
      <c r="R18" s="51"/>
      <c r="S18" s="51"/>
      <c r="T18" s="52"/>
      <c r="U18" s="51"/>
      <c r="V18" s="51"/>
      <c r="W18" s="52"/>
      <c r="X18" s="51"/>
      <c r="Y18" s="51"/>
      <c r="Z18" s="52"/>
      <c r="AA18" s="51"/>
      <c r="AB18" s="51"/>
      <c r="AC18" s="52"/>
      <c r="AD18" s="51"/>
      <c r="AE18" s="51"/>
      <c r="AF18" s="52"/>
      <c r="AG18" s="51"/>
      <c r="AH18" s="51"/>
      <c r="AI18" s="52"/>
      <c r="AJ18" s="52"/>
      <c r="AK18" s="52"/>
    </row>
    <row r="19" spans="1:37" ht="15.75">
      <c r="A19" s="48" t="s">
        <v>444</v>
      </c>
      <c r="B19" s="49">
        <f t="shared" si="5"/>
        <v>0</v>
      </c>
      <c r="C19" s="49"/>
      <c r="D19" s="49"/>
      <c r="E19" s="49">
        <f t="shared" si="6"/>
        <v>0</v>
      </c>
      <c r="F19" s="50">
        <f t="shared" ref="F19:F25" si="7">+I19+L19+O19+R19+U19+X19+AA19+AD19+AG19+AJ19</f>
        <v>0</v>
      </c>
      <c r="G19" s="50">
        <f t="shared" ref="G19:G25" si="8">+J19+M19+P19+S19+V19+Y19+AB19+AE19+AH19+AK19</f>
        <v>0</v>
      </c>
      <c r="H19" s="50"/>
      <c r="I19" s="51"/>
      <c r="J19" s="51"/>
      <c r="K19" s="51"/>
      <c r="L19" s="51"/>
      <c r="M19" s="51"/>
      <c r="N19" s="51"/>
      <c r="O19" s="51"/>
      <c r="P19" s="51"/>
      <c r="Q19" s="52"/>
      <c r="R19" s="51"/>
      <c r="S19" s="51"/>
      <c r="T19" s="52"/>
      <c r="U19" s="51"/>
      <c r="V19" s="51"/>
      <c r="W19" s="52"/>
      <c r="X19" s="51"/>
      <c r="Y19" s="51"/>
      <c r="Z19" s="52"/>
      <c r="AA19" s="51"/>
      <c r="AB19" s="51"/>
      <c r="AC19" s="52"/>
      <c r="AD19" s="51"/>
      <c r="AE19" s="51"/>
      <c r="AF19" s="52"/>
      <c r="AG19" s="51"/>
      <c r="AH19" s="51"/>
      <c r="AI19" s="52"/>
      <c r="AJ19" s="52"/>
      <c r="AK19" s="52"/>
    </row>
    <row r="20" spans="1:37" ht="15.75">
      <c r="A20" s="48" t="s">
        <v>445</v>
      </c>
      <c r="B20" s="49">
        <f t="shared" si="5"/>
        <v>0</v>
      </c>
      <c r="C20" s="49"/>
      <c r="D20" s="49"/>
      <c r="E20" s="49">
        <f t="shared" si="6"/>
        <v>0</v>
      </c>
      <c r="F20" s="50">
        <f t="shared" si="7"/>
        <v>0</v>
      </c>
      <c r="G20" s="50">
        <f t="shared" si="8"/>
        <v>0</v>
      </c>
      <c r="H20" s="50"/>
      <c r="I20" s="51"/>
      <c r="J20" s="51"/>
      <c r="K20" s="51"/>
      <c r="L20" s="51"/>
      <c r="M20" s="51"/>
      <c r="N20" s="51"/>
      <c r="O20" s="51"/>
      <c r="P20" s="51"/>
      <c r="Q20" s="53"/>
      <c r="R20" s="51"/>
      <c r="S20" s="51"/>
      <c r="T20" s="52"/>
      <c r="U20" s="51"/>
      <c r="V20" s="51"/>
      <c r="W20" s="52"/>
      <c r="X20" s="51"/>
      <c r="Y20" s="51"/>
      <c r="Z20" s="52"/>
      <c r="AA20" s="51"/>
      <c r="AB20" s="51"/>
      <c r="AC20" s="52"/>
      <c r="AD20" s="51"/>
      <c r="AE20" s="51"/>
      <c r="AF20" s="52"/>
      <c r="AG20" s="51"/>
      <c r="AH20" s="51"/>
      <c r="AI20" s="52"/>
      <c r="AJ20" s="52"/>
      <c r="AK20" s="52"/>
    </row>
    <row r="21" spans="1:37" ht="15.75">
      <c r="A21" s="48" t="s">
        <v>446</v>
      </c>
      <c r="B21" s="49">
        <f t="shared" si="5"/>
        <v>0</v>
      </c>
      <c r="C21" s="49"/>
      <c r="D21" s="49"/>
      <c r="E21" s="49">
        <f t="shared" si="6"/>
        <v>0</v>
      </c>
      <c r="F21" s="50">
        <f t="shared" si="7"/>
        <v>0</v>
      </c>
      <c r="G21" s="50">
        <f t="shared" si="8"/>
        <v>0</v>
      </c>
      <c r="H21" s="50"/>
      <c r="I21" s="51"/>
      <c r="J21" s="51"/>
      <c r="K21" s="51"/>
      <c r="L21" s="51"/>
      <c r="M21" s="51"/>
      <c r="N21" s="51"/>
      <c r="O21" s="51"/>
      <c r="P21" s="51"/>
      <c r="Q21" s="52"/>
      <c r="R21" s="51"/>
      <c r="S21" s="51"/>
      <c r="T21" s="52"/>
      <c r="U21" s="51"/>
      <c r="V21" s="51"/>
      <c r="W21" s="52"/>
      <c r="X21" s="51"/>
      <c r="Y21" s="51"/>
      <c r="Z21" s="52"/>
      <c r="AA21" s="51"/>
      <c r="AB21" s="51"/>
      <c r="AC21" s="52"/>
      <c r="AD21" s="51"/>
      <c r="AE21" s="51"/>
      <c r="AF21" s="52"/>
      <c r="AG21" s="51"/>
      <c r="AH21" s="51"/>
      <c r="AI21" s="52"/>
      <c r="AJ21" s="52"/>
      <c r="AK21" s="52"/>
    </row>
    <row r="22" spans="1:37" ht="15.75">
      <c r="A22" s="48" t="s">
        <v>447</v>
      </c>
      <c r="B22" s="49">
        <f t="shared" si="5"/>
        <v>0</v>
      </c>
      <c r="C22" s="49"/>
      <c r="D22" s="49"/>
      <c r="E22" s="49">
        <f t="shared" si="6"/>
        <v>0</v>
      </c>
      <c r="F22" s="50">
        <f t="shared" si="7"/>
        <v>0</v>
      </c>
      <c r="G22" s="50">
        <f t="shared" si="8"/>
        <v>0</v>
      </c>
      <c r="H22" s="50"/>
      <c r="I22" s="51"/>
      <c r="J22" s="51"/>
      <c r="K22" s="51"/>
      <c r="L22" s="51"/>
      <c r="M22" s="51"/>
      <c r="N22" s="51"/>
      <c r="O22" s="51"/>
      <c r="P22" s="51"/>
      <c r="Q22" s="52"/>
      <c r="R22" s="52"/>
      <c r="S22" s="52"/>
      <c r="T22" s="52"/>
      <c r="U22" s="51"/>
      <c r="V22" s="51"/>
      <c r="W22" s="52"/>
      <c r="X22" s="52"/>
      <c r="Y22" s="52"/>
      <c r="Z22" s="52"/>
      <c r="AA22" s="51"/>
      <c r="AB22" s="51"/>
      <c r="AC22" s="52"/>
      <c r="AD22" s="51"/>
      <c r="AE22" s="51"/>
      <c r="AF22" s="52"/>
      <c r="AG22" s="51"/>
      <c r="AH22" s="51"/>
      <c r="AI22" s="52"/>
      <c r="AJ22" s="52"/>
      <c r="AK22" s="52"/>
    </row>
    <row r="23" spans="1:37" ht="15.75">
      <c r="A23" s="48" t="s">
        <v>448</v>
      </c>
      <c r="B23" s="49">
        <f t="shared" ref="B23" si="9">SUM(C23:D23)</f>
        <v>0</v>
      </c>
      <c r="C23" s="49"/>
      <c r="D23" s="49"/>
      <c r="E23" s="49">
        <f t="shared" si="6"/>
        <v>0</v>
      </c>
      <c r="F23" s="50">
        <f t="shared" si="7"/>
        <v>0</v>
      </c>
      <c r="G23" s="50">
        <f t="shared" si="8"/>
        <v>0</v>
      </c>
      <c r="H23" s="50"/>
      <c r="I23" s="51"/>
      <c r="J23" s="51"/>
      <c r="K23" s="51"/>
      <c r="L23" s="51"/>
      <c r="M23" s="51"/>
      <c r="N23" s="51"/>
      <c r="O23" s="51"/>
      <c r="P23" s="51"/>
      <c r="Q23" s="52"/>
      <c r="R23" s="52"/>
      <c r="S23" s="52"/>
      <c r="T23" s="52"/>
      <c r="U23" s="52"/>
      <c r="V23" s="52"/>
      <c r="W23" s="52"/>
      <c r="X23" s="52"/>
      <c r="Y23" s="52"/>
      <c r="Z23" s="52"/>
      <c r="AA23" s="52"/>
      <c r="AB23" s="52"/>
      <c r="AC23" s="52"/>
      <c r="AD23" s="52"/>
      <c r="AE23" s="52"/>
      <c r="AF23" s="52"/>
      <c r="AG23" s="51"/>
      <c r="AH23" s="51"/>
      <c r="AI23" s="52"/>
      <c r="AJ23" s="52"/>
      <c r="AK23" s="52"/>
    </row>
    <row r="24" spans="1:37" ht="15.75">
      <c r="A24" s="48" t="s">
        <v>449</v>
      </c>
      <c r="B24" s="49">
        <f t="shared" ref="B24:B26" si="10">SUM(C24:D24)</f>
        <v>0</v>
      </c>
      <c r="C24" s="49"/>
      <c r="D24" s="49"/>
      <c r="E24" s="49">
        <f t="shared" si="6"/>
        <v>0</v>
      </c>
      <c r="F24" s="50">
        <f t="shared" si="7"/>
        <v>0</v>
      </c>
      <c r="G24" s="50">
        <f t="shared" si="8"/>
        <v>0</v>
      </c>
      <c r="H24" s="50"/>
      <c r="I24" s="51"/>
      <c r="J24" s="51"/>
      <c r="K24" s="51"/>
      <c r="L24" s="51"/>
      <c r="M24" s="51"/>
      <c r="N24" s="51"/>
      <c r="O24" s="51"/>
      <c r="P24" s="51"/>
      <c r="Q24" s="52"/>
      <c r="R24" s="52"/>
      <c r="S24" s="52"/>
      <c r="T24" s="52"/>
      <c r="U24" s="52"/>
      <c r="V24" s="52"/>
      <c r="W24" s="52"/>
      <c r="X24" s="52"/>
      <c r="Y24" s="52"/>
      <c r="Z24" s="52"/>
      <c r="AA24" s="52"/>
      <c r="AB24" s="52"/>
      <c r="AC24" s="52"/>
      <c r="AD24" s="52"/>
      <c r="AE24" s="52"/>
      <c r="AF24" s="52"/>
      <c r="AG24" s="51"/>
      <c r="AH24" s="51"/>
      <c r="AI24" s="52"/>
      <c r="AJ24" s="52"/>
      <c r="AK24" s="52"/>
    </row>
    <row r="25" spans="1:37" ht="15.75">
      <c r="A25" s="48" t="s">
        <v>450</v>
      </c>
      <c r="B25" s="49">
        <f t="shared" si="10"/>
        <v>0</v>
      </c>
      <c r="C25" s="49"/>
      <c r="D25" s="49"/>
      <c r="E25" s="49">
        <f t="shared" si="6"/>
        <v>0</v>
      </c>
      <c r="F25" s="54">
        <f t="shared" si="7"/>
        <v>0</v>
      </c>
      <c r="G25" s="50">
        <f t="shared" si="8"/>
        <v>0</v>
      </c>
      <c r="H25" s="54"/>
      <c r="I25" s="55"/>
      <c r="J25" s="55"/>
      <c r="K25" s="55"/>
      <c r="L25" s="55"/>
      <c r="M25" s="55"/>
      <c r="N25" s="55"/>
      <c r="O25" s="55"/>
      <c r="P25" s="55"/>
      <c r="Q25" s="52"/>
      <c r="R25" s="52"/>
      <c r="S25" s="52"/>
      <c r="T25" s="52"/>
      <c r="U25" s="52"/>
      <c r="V25" s="52"/>
      <c r="W25" s="52"/>
      <c r="X25" s="52"/>
      <c r="Y25" s="52"/>
      <c r="Z25" s="52"/>
      <c r="AA25" s="52"/>
      <c r="AB25" s="52"/>
      <c r="AC25" s="52"/>
      <c r="AD25" s="52"/>
      <c r="AE25" s="52"/>
      <c r="AF25" s="52"/>
      <c r="AG25" s="52"/>
      <c r="AH25" s="52"/>
      <c r="AI25" s="52"/>
      <c r="AJ25" s="52"/>
      <c r="AK25" s="52"/>
    </row>
    <row r="26" spans="1:37" ht="16.5" thickBot="1">
      <c r="A26" s="48"/>
      <c r="B26" s="56">
        <f t="shared" si="10"/>
        <v>39000</v>
      </c>
      <c r="C26" s="57">
        <f>SUM(C14:C25)</f>
        <v>4262.22</v>
      </c>
      <c r="D26" s="57">
        <f>SUM(D14:D25)</f>
        <v>34737.78</v>
      </c>
      <c r="E26" s="56">
        <f t="shared" si="6"/>
        <v>280000.00000000006</v>
      </c>
      <c r="F26" s="57">
        <f>SUM(F14:F25)</f>
        <v>49117.08</v>
      </c>
      <c r="G26" s="57">
        <f>SUM(G14:G25)</f>
        <v>230882.92000000004</v>
      </c>
      <c r="H26" s="50"/>
      <c r="I26" s="57">
        <f>SUM(I14:I25)</f>
        <v>12364.21</v>
      </c>
      <c r="J26" s="57">
        <f>SUM(J14:J25)</f>
        <v>33635.79</v>
      </c>
      <c r="K26" s="50"/>
      <c r="L26" s="57">
        <f>SUM(L14:L25)</f>
        <v>10519.149999999998</v>
      </c>
      <c r="M26" s="57">
        <f>SUM(M14:M25)</f>
        <v>40480.850000000006</v>
      </c>
      <c r="N26" s="50"/>
      <c r="O26" s="57">
        <f>SUM(O14:O25)</f>
        <v>8269.74</v>
      </c>
      <c r="P26" s="57">
        <f>SUM(P14:P25)</f>
        <v>42730.26</v>
      </c>
      <c r="Q26" s="52"/>
      <c r="R26" s="57">
        <f>SUM(R14:R25)</f>
        <v>5942.2000000000007</v>
      </c>
      <c r="S26" s="57">
        <f>SUM(S14:S25)</f>
        <v>39057.800000000003</v>
      </c>
      <c r="T26" s="52"/>
      <c r="U26" s="57">
        <f>SUM(U14:U25)</f>
        <v>3998.36</v>
      </c>
      <c r="V26" s="57">
        <f>SUM(V14:V25)</f>
        <v>23001.64</v>
      </c>
      <c r="W26" s="52"/>
      <c r="X26" s="57">
        <f>SUM(X14:X25)</f>
        <v>3118.6</v>
      </c>
      <c r="Y26" s="57">
        <f>SUM(Y14:Y25)</f>
        <v>11881.4</v>
      </c>
      <c r="Z26" s="52"/>
      <c r="AA26" s="57">
        <f>SUM(AA14:AA25)</f>
        <v>2405.71</v>
      </c>
      <c r="AB26" s="57">
        <f>SUM(AB14:AB25)</f>
        <v>12594.29</v>
      </c>
      <c r="AC26" s="52"/>
      <c r="AD26" s="57">
        <f>SUM(AD14:AD25)</f>
        <v>1650.05</v>
      </c>
      <c r="AE26" s="57">
        <f>SUM(AE14:AE25)</f>
        <v>13349.95</v>
      </c>
      <c r="AF26" s="52"/>
      <c r="AG26" s="57">
        <f>SUM(AG14:AG25)</f>
        <v>849.06</v>
      </c>
      <c r="AH26" s="57">
        <f>SUM(AH14:AH25)</f>
        <v>14150.94</v>
      </c>
      <c r="AI26" s="52"/>
      <c r="AJ26" s="57">
        <f>SUM(AJ14:AJ25)</f>
        <v>0</v>
      </c>
      <c r="AK26" s="57">
        <f>SUM(AK14:AK25)</f>
        <v>0</v>
      </c>
    </row>
    <row r="27" spans="1:37" ht="16.5" thickTop="1">
      <c r="E27" s="58"/>
      <c r="F27" s="59"/>
      <c r="G27" s="58"/>
      <c r="H27" s="58"/>
      <c r="I27" s="58"/>
      <c r="J27" s="58"/>
      <c r="K27" s="58"/>
      <c r="L27" s="58"/>
      <c r="M27" s="58"/>
      <c r="N27" s="58"/>
      <c r="O27" s="58"/>
      <c r="Q27" s="58"/>
      <c r="R27" s="58"/>
    </row>
    <row r="28" spans="1:37" ht="15.75">
      <c r="E28" s="58"/>
      <c r="F28" s="59"/>
      <c r="G28" s="58"/>
      <c r="H28" s="58"/>
      <c r="I28" s="58"/>
      <c r="J28" s="58"/>
      <c r="K28" s="58"/>
      <c r="L28" s="58"/>
      <c r="M28" s="58"/>
      <c r="N28" s="58"/>
      <c r="O28" s="58"/>
      <c r="Q28" s="58"/>
      <c r="R28" s="58"/>
    </row>
    <row r="29" spans="1:37">
      <c r="E29" s="58"/>
      <c r="F29" s="58"/>
      <c r="G29" s="58"/>
      <c r="H29" s="58"/>
      <c r="I29" s="58"/>
      <c r="J29" s="58"/>
      <c r="K29" s="58"/>
      <c r="L29" s="58"/>
      <c r="M29" s="58"/>
      <c r="N29" s="58"/>
      <c r="O29" s="58"/>
      <c r="Q29" s="58"/>
      <c r="R29" s="58"/>
    </row>
    <row r="30" spans="1:37">
      <c r="E30" s="58"/>
      <c r="F30" s="58"/>
      <c r="G30" s="58"/>
      <c r="H30" s="58"/>
      <c r="I30" s="58"/>
      <c r="J30" s="58"/>
      <c r="K30" s="58"/>
      <c r="L30" s="58"/>
      <c r="M30" s="58"/>
      <c r="N30" s="58"/>
      <c r="O30" s="58"/>
      <c r="Q30" s="58"/>
      <c r="R30" s="58"/>
    </row>
    <row r="31" spans="1:37">
      <c r="E31" s="58"/>
      <c r="F31" s="58"/>
      <c r="G31" s="58"/>
      <c r="H31" s="58"/>
      <c r="I31" s="58"/>
      <c r="J31" s="58"/>
      <c r="K31" s="58"/>
      <c r="L31" s="58"/>
      <c r="M31" s="58"/>
      <c r="N31" s="58"/>
      <c r="O31" s="58"/>
      <c r="Q31" s="58"/>
      <c r="R31" s="58"/>
    </row>
    <row r="32" spans="1:37">
      <c r="E32" s="58"/>
      <c r="F32" s="58"/>
      <c r="G32" s="58"/>
      <c r="H32" s="58"/>
      <c r="I32" s="58"/>
      <c r="J32" s="58"/>
      <c r="K32" s="58"/>
      <c r="L32" s="58"/>
      <c r="M32" s="58"/>
      <c r="N32" s="58"/>
      <c r="O32" s="58"/>
      <c r="Q32" s="58"/>
      <c r="R32" s="58"/>
    </row>
    <row r="33" spans="1:18" ht="15.75">
      <c r="A33" s="92" t="s">
        <v>620</v>
      </c>
      <c r="E33" s="58"/>
      <c r="F33" s="58"/>
      <c r="G33" s="58"/>
      <c r="H33" s="58"/>
      <c r="I33" s="58"/>
      <c r="J33" s="58"/>
      <c r="K33" s="58"/>
      <c r="L33" s="58"/>
      <c r="M33" s="58"/>
      <c r="N33" s="58"/>
      <c r="O33" s="58"/>
      <c r="Q33" s="58"/>
      <c r="R33" s="58"/>
    </row>
    <row r="34" spans="1:18" ht="15.75">
      <c r="A34" s="92" t="s">
        <v>621</v>
      </c>
      <c r="B34" s="92"/>
      <c r="C34" s="83"/>
      <c r="D34" s="44"/>
      <c r="E34" s="60"/>
      <c r="F34" s="60"/>
      <c r="G34" s="61"/>
      <c r="H34" s="58"/>
      <c r="I34" s="58"/>
      <c r="J34" s="58"/>
      <c r="K34" s="58"/>
      <c r="L34" s="58"/>
      <c r="M34" s="58"/>
      <c r="N34" s="58"/>
      <c r="O34" s="58"/>
      <c r="Q34" s="58"/>
      <c r="R34" s="58"/>
    </row>
    <row r="35" spans="1:18" ht="16.5" thickBot="1">
      <c r="A35" s="46" t="s">
        <v>619</v>
      </c>
      <c r="B35" s="46"/>
      <c r="C35" s="47" t="s">
        <v>3</v>
      </c>
      <c r="D35" s="44"/>
      <c r="E35" s="61"/>
      <c r="F35" s="61"/>
      <c r="G35" s="61"/>
      <c r="H35" s="58"/>
      <c r="I35" s="58"/>
      <c r="J35" s="58"/>
      <c r="K35" s="58"/>
      <c r="L35" s="58"/>
      <c r="M35" s="58"/>
      <c r="N35" s="58"/>
      <c r="O35" s="58"/>
      <c r="Q35" s="58"/>
      <c r="R35" s="58"/>
    </row>
    <row r="36" spans="1:18" ht="47.25" customHeight="1">
      <c r="A36" s="62" t="s">
        <v>622</v>
      </c>
      <c r="B36" s="62"/>
      <c r="C36" s="63">
        <f>54480.07-5136.15</f>
        <v>49343.92</v>
      </c>
      <c r="E36" s="386" t="s">
        <v>611</v>
      </c>
      <c r="F36" s="386"/>
      <c r="G36" s="64"/>
      <c r="H36" s="58"/>
      <c r="I36" s="58"/>
      <c r="J36" s="58"/>
      <c r="K36" s="58"/>
      <c r="L36" s="58"/>
      <c r="M36" s="58"/>
      <c r="N36" s="58"/>
      <c r="O36" s="58"/>
      <c r="Q36" s="58"/>
      <c r="R36" s="58"/>
    </row>
    <row r="37" spans="1:18" ht="15.75">
      <c r="A37" s="62"/>
      <c r="B37" s="62"/>
      <c r="C37" s="63"/>
      <c r="D37" s="44"/>
      <c r="E37" s="65"/>
      <c r="F37" s="65"/>
      <c r="G37" s="65"/>
      <c r="H37" s="58"/>
      <c r="I37" s="58"/>
      <c r="J37" s="58"/>
      <c r="K37" s="58"/>
      <c r="L37" s="58"/>
      <c r="M37" s="58"/>
      <c r="N37" s="58"/>
      <c r="O37" s="58"/>
      <c r="Q37" s="58"/>
      <c r="R37" s="58"/>
    </row>
    <row r="38" spans="1:18" ht="94.5" customHeight="1">
      <c r="A38" s="62" t="s">
        <v>612</v>
      </c>
      <c r="B38" s="62"/>
      <c r="C38" s="63">
        <f>9525.67+94442.71+15000+97308.4</f>
        <v>216276.78</v>
      </c>
      <c r="E38" s="385" t="s">
        <v>616</v>
      </c>
      <c r="F38" s="385"/>
      <c r="G38" s="85"/>
      <c r="H38" s="58"/>
      <c r="I38" s="58"/>
      <c r="J38" s="58"/>
      <c r="K38" s="58"/>
      <c r="L38" s="58"/>
      <c r="M38" s="58"/>
      <c r="N38" s="58"/>
      <c r="O38" s="58"/>
      <c r="Q38" s="58"/>
      <c r="R38" s="58"/>
    </row>
    <row r="39" spans="1:18" ht="15.75">
      <c r="A39" s="62"/>
      <c r="B39" s="62"/>
      <c r="C39" s="63"/>
      <c r="D39" s="44"/>
      <c r="E39" s="65"/>
      <c r="F39" s="65"/>
      <c r="G39" s="65"/>
      <c r="H39" s="58"/>
      <c r="I39" s="58"/>
      <c r="J39" s="58"/>
      <c r="K39" s="58"/>
      <c r="L39" s="58"/>
      <c r="M39" s="58"/>
      <c r="N39" s="58"/>
      <c r="O39" s="58"/>
      <c r="Q39" s="58"/>
      <c r="R39" s="58"/>
    </row>
    <row r="40" spans="1:18" ht="47.25" customHeight="1">
      <c r="A40" s="62" t="s">
        <v>613</v>
      </c>
      <c r="B40" s="62"/>
      <c r="C40" s="63">
        <f>D26</f>
        <v>34737.78</v>
      </c>
      <c r="E40" s="385" t="s">
        <v>89</v>
      </c>
      <c r="F40" s="385"/>
      <c r="G40" s="85"/>
      <c r="H40" s="58"/>
      <c r="I40" s="58"/>
      <c r="J40" s="58"/>
      <c r="K40" s="58"/>
      <c r="L40" s="58"/>
      <c r="M40" s="58"/>
      <c r="N40" s="58"/>
      <c r="O40" s="58"/>
      <c r="Q40" s="58"/>
      <c r="R40" s="58"/>
    </row>
    <row r="41" spans="1:18" ht="15.75">
      <c r="A41" s="62"/>
      <c r="B41" s="62"/>
      <c r="C41" s="63"/>
      <c r="D41" s="44"/>
      <c r="E41" s="65"/>
      <c r="F41" s="65"/>
      <c r="G41" s="65"/>
      <c r="H41" s="58"/>
      <c r="I41" s="58"/>
      <c r="J41" s="58"/>
      <c r="K41" s="58"/>
      <c r="L41" s="58"/>
      <c r="M41" s="58"/>
      <c r="N41" s="58"/>
      <c r="O41" s="58"/>
      <c r="Q41" s="58"/>
      <c r="R41" s="58"/>
    </row>
    <row r="42" spans="1:18" ht="47.25" customHeight="1">
      <c r="A42" s="353" t="s">
        <v>617</v>
      </c>
      <c r="B42" s="353"/>
      <c r="C42" s="63"/>
      <c r="E42" s="386" t="s">
        <v>614</v>
      </c>
      <c r="F42" s="386"/>
      <c r="G42" s="85"/>
      <c r="H42" s="58"/>
      <c r="I42" s="58"/>
      <c r="J42" s="58"/>
      <c r="K42" s="58"/>
      <c r="L42" s="58"/>
      <c r="M42" s="58"/>
      <c r="N42" s="58"/>
      <c r="O42" s="58"/>
      <c r="Q42" s="58"/>
      <c r="R42" s="58"/>
    </row>
    <row r="43" spans="1:18" ht="15.75">
      <c r="A43" s="62"/>
      <c r="B43" s="62"/>
      <c r="C43" s="63"/>
      <c r="D43" s="44"/>
      <c r="E43" s="60"/>
      <c r="F43" s="60"/>
      <c r="G43" s="60"/>
      <c r="H43" s="58"/>
      <c r="I43" s="58"/>
      <c r="J43" s="58"/>
      <c r="K43" s="58"/>
      <c r="L43" s="58"/>
      <c r="M43" s="58"/>
      <c r="N43" s="58"/>
      <c r="O43" s="58"/>
      <c r="Q43" s="58"/>
      <c r="R43" s="58"/>
    </row>
    <row r="44" spans="1:18" ht="45.6" customHeight="1" thickBot="1">
      <c r="A44" s="62" t="s">
        <v>623</v>
      </c>
      <c r="B44" s="62"/>
      <c r="C44" s="66">
        <f>C36+C38-C40-C42</f>
        <v>230882.92</v>
      </c>
      <c r="E44" s="386" t="s">
        <v>82</v>
      </c>
      <c r="F44" s="386"/>
      <c r="G44" s="85"/>
      <c r="H44" s="58"/>
      <c r="I44" s="58"/>
      <c r="J44" s="58"/>
      <c r="K44" s="58"/>
      <c r="L44" s="58"/>
      <c r="M44" s="58"/>
      <c r="N44" s="58"/>
      <c r="O44" s="58"/>
      <c r="Q44" s="58"/>
      <c r="R44" s="58"/>
    </row>
    <row r="45" spans="1:18" ht="16.5" thickTop="1">
      <c r="A45" s="62"/>
      <c r="B45" s="62"/>
      <c r="C45" s="44"/>
      <c r="D45" s="44"/>
      <c r="E45" s="60"/>
      <c r="F45" s="60"/>
      <c r="G45" s="60"/>
      <c r="H45" s="58"/>
      <c r="I45" s="58"/>
      <c r="J45" s="58"/>
      <c r="K45" s="58"/>
      <c r="L45" s="58"/>
      <c r="M45" s="58"/>
      <c r="N45" s="58"/>
      <c r="O45" s="58"/>
      <c r="Q45" s="58"/>
      <c r="R45" s="58"/>
    </row>
    <row r="46" spans="1:18" ht="15.75">
      <c r="A46" s="62"/>
      <c r="B46" s="62"/>
      <c r="C46" s="44"/>
      <c r="D46" s="44"/>
      <c r="E46" s="60"/>
      <c r="F46" s="60"/>
      <c r="G46" s="60"/>
      <c r="H46" s="58"/>
      <c r="I46" s="58"/>
      <c r="J46" s="58"/>
      <c r="K46" s="58"/>
      <c r="L46" s="58"/>
      <c r="M46" s="58"/>
      <c r="N46" s="58"/>
      <c r="O46" s="58"/>
      <c r="Q46" s="58"/>
      <c r="R46" s="58"/>
    </row>
    <row r="47" spans="1:18" ht="15.75">
      <c r="A47" s="92" t="s">
        <v>83</v>
      </c>
      <c r="B47" s="62"/>
      <c r="C47" s="83" t="s">
        <v>3</v>
      </c>
      <c r="D47" s="83"/>
      <c r="E47" s="61"/>
      <c r="F47" s="61"/>
      <c r="G47" s="61"/>
      <c r="H47" s="58"/>
      <c r="I47" s="58"/>
      <c r="J47" s="58"/>
      <c r="K47" s="58"/>
      <c r="L47" s="58"/>
      <c r="M47" s="58"/>
      <c r="N47" s="58"/>
      <c r="O47" s="58"/>
      <c r="Q47" s="58"/>
      <c r="R47" s="58"/>
    </row>
    <row r="48" spans="1:18" ht="15.75">
      <c r="A48" s="92" t="s">
        <v>84</v>
      </c>
      <c r="B48" s="62"/>
      <c r="C48" s="83" t="s">
        <v>85</v>
      </c>
      <c r="D48" s="83" t="s">
        <v>3</v>
      </c>
      <c r="E48" s="83" t="s">
        <v>3</v>
      </c>
      <c r="F48" s="67"/>
      <c r="H48" s="58"/>
      <c r="I48" s="58"/>
      <c r="J48" s="58"/>
      <c r="K48" s="58"/>
      <c r="L48" s="58"/>
      <c r="M48" s="58"/>
      <c r="N48" s="58"/>
      <c r="O48" s="58"/>
      <c r="Q48" s="58"/>
      <c r="R48" s="58"/>
    </row>
    <row r="49" spans="1:18" ht="16.5" thickBot="1">
      <c r="A49" s="46" t="s">
        <v>18</v>
      </c>
      <c r="B49" s="68"/>
      <c r="C49" s="47" t="s">
        <v>86</v>
      </c>
      <c r="D49" s="47" t="s">
        <v>80</v>
      </c>
      <c r="E49" s="47" t="s">
        <v>81</v>
      </c>
      <c r="F49" s="67"/>
      <c r="H49" s="58"/>
      <c r="I49" s="58"/>
      <c r="J49" s="58"/>
      <c r="K49" s="58"/>
      <c r="L49" s="58"/>
      <c r="M49" s="58"/>
      <c r="N49" s="58"/>
      <c r="O49" s="58"/>
      <c r="Q49" s="58"/>
      <c r="R49" s="58"/>
    </row>
    <row r="50" spans="1:18" ht="15.75">
      <c r="A50" s="48">
        <v>2024</v>
      </c>
      <c r="B50" s="62"/>
      <c r="C50" s="63">
        <f t="shared" ref="C50:C55" si="11">SUM(D50:E50)</f>
        <v>46000</v>
      </c>
      <c r="D50" s="63">
        <f>SUM(I26)</f>
        <v>12364.21</v>
      </c>
      <c r="E50" s="63">
        <f>J26</f>
        <v>33635.79</v>
      </c>
      <c r="F50" s="69"/>
      <c r="H50" s="58"/>
      <c r="I50" s="58"/>
      <c r="J50" s="58"/>
      <c r="K50" s="58"/>
      <c r="L50" s="58"/>
      <c r="M50" s="58"/>
      <c r="N50" s="58"/>
      <c r="O50" s="58"/>
      <c r="Q50" s="58"/>
      <c r="R50" s="58"/>
    </row>
    <row r="51" spans="1:18" ht="15.75">
      <c r="A51" s="48">
        <v>2025</v>
      </c>
      <c r="B51" s="62"/>
      <c r="C51" s="63">
        <f t="shared" si="11"/>
        <v>51000</v>
      </c>
      <c r="D51" s="63">
        <f>SUM(L26)</f>
        <v>10519.149999999998</v>
      </c>
      <c r="E51" s="63">
        <f>M26</f>
        <v>40480.850000000006</v>
      </c>
      <c r="F51" s="62"/>
      <c r="H51" s="58"/>
      <c r="I51" s="58"/>
      <c r="J51" s="58"/>
      <c r="K51" s="58"/>
      <c r="L51" s="58"/>
      <c r="M51" s="58"/>
      <c r="N51" s="58"/>
      <c r="O51" s="58"/>
      <c r="Q51" s="58"/>
      <c r="R51" s="58"/>
    </row>
    <row r="52" spans="1:18" ht="15.75">
      <c r="A52" s="48">
        <v>2026</v>
      </c>
      <c r="B52" s="62"/>
      <c r="C52" s="63">
        <f t="shared" si="11"/>
        <v>51000</v>
      </c>
      <c r="D52" s="63">
        <f>SUM(O26)</f>
        <v>8269.74</v>
      </c>
      <c r="E52" s="63">
        <f>P26</f>
        <v>42730.26</v>
      </c>
      <c r="F52" s="69"/>
      <c r="H52" s="58"/>
      <c r="I52" s="58"/>
      <c r="J52" s="58"/>
      <c r="K52" s="58"/>
      <c r="L52" s="58"/>
      <c r="M52" s="58"/>
      <c r="N52" s="58"/>
      <c r="O52" s="58"/>
      <c r="Q52" s="58"/>
      <c r="R52" s="58"/>
    </row>
    <row r="53" spans="1:18" ht="15.75">
      <c r="A53" s="48">
        <v>2027</v>
      </c>
      <c r="B53" s="62"/>
      <c r="C53" s="63">
        <f t="shared" si="11"/>
        <v>45000</v>
      </c>
      <c r="D53" s="63">
        <f>SUM(R26)</f>
        <v>5942.2000000000007</v>
      </c>
      <c r="E53" s="63">
        <f>S26</f>
        <v>39057.800000000003</v>
      </c>
      <c r="F53" s="69"/>
      <c r="H53" s="58"/>
      <c r="I53" s="58"/>
      <c r="J53" s="58"/>
      <c r="K53" s="58"/>
      <c r="L53" s="58"/>
      <c r="M53" s="58"/>
      <c r="N53" s="58"/>
      <c r="O53" s="58"/>
      <c r="Q53" s="58"/>
      <c r="R53" s="58"/>
    </row>
    <row r="54" spans="1:18" ht="15.75">
      <c r="A54" s="48">
        <v>2028</v>
      </c>
      <c r="B54" s="62"/>
      <c r="C54" s="63">
        <f t="shared" si="11"/>
        <v>27000</v>
      </c>
      <c r="D54" s="63">
        <f>SUM(U26)</f>
        <v>3998.36</v>
      </c>
      <c r="E54" s="63">
        <f>V26</f>
        <v>23001.64</v>
      </c>
      <c r="F54" s="69"/>
      <c r="H54" s="58"/>
      <c r="I54" s="58"/>
      <c r="J54" s="58"/>
      <c r="K54" s="58"/>
      <c r="L54" s="58"/>
      <c r="M54" s="58"/>
      <c r="N54" s="58"/>
      <c r="O54" s="58"/>
      <c r="Q54" s="58"/>
      <c r="R54" s="58"/>
    </row>
    <row r="55" spans="1:18" ht="15.75">
      <c r="A55" s="48" t="s">
        <v>624</v>
      </c>
      <c r="B55" s="62"/>
      <c r="C55" s="63">
        <f t="shared" si="11"/>
        <v>60000</v>
      </c>
      <c r="D55" s="63">
        <f>SUM(X26+AA26+AD26+AG26+AJ26)</f>
        <v>8023.42</v>
      </c>
      <c r="E55" s="63">
        <f>SUM(Y26+AB26+AE26+AH26+AK26)</f>
        <v>51976.58</v>
      </c>
      <c r="F55" s="69"/>
      <c r="H55" s="58"/>
      <c r="I55" s="58"/>
      <c r="J55" s="58"/>
      <c r="K55" s="58"/>
      <c r="L55" s="58"/>
      <c r="M55" s="58"/>
      <c r="N55" s="58"/>
      <c r="O55" s="58"/>
      <c r="Q55" s="58"/>
      <c r="R55" s="58"/>
    </row>
    <row r="56" spans="1:18" ht="15.75">
      <c r="A56" s="62"/>
      <c r="B56" s="62"/>
      <c r="C56" s="70">
        <f>SUM(C50:C55)</f>
        <v>280000</v>
      </c>
      <c r="D56" s="70">
        <f>SUM(D50:D55)</f>
        <v>49117.08</v>
      </c>
      <c r="E56" s="70">
        <f>SUM(E50:E55)</f>
        <v>230882.92000000004</v>
      </c>
      <c r="F56" s="69"/>
      <c r="H56" s="58"/>
      <c r="I56" s="58"/>
      <c r="J56" s="58"/>
      <c r="K56" s="58"/>
      <c r="L56" s="58"/>
      <c r="M56" s="58"/>
      <c r="N56" s="58"/>
      <c r="O56" s="58"/>
      <c r="Q56" s="58"/>
      <c r="R56" s="58"/>
    </row>
    <row r="57" spans="1:18">
      <c r="E57" s="58"/>
      <c r="F57" s="58"/>
      <c r="G57" s="58"/>
      <c r="H57" s="58"/>
      <c r="I57" s="58"/>
      <c r="J57" s="58"/>
      <c r="K57" s="58"/>
      <c r="L57" s="58"/>
      <c r="M57" s="58"/>
      <c r="N57" s="58"/>
      <c r="O57" s="58"/>
      <c r="Q57" s="58"/>
      <c r="R57" s="58"/>
    </row>
    <row r="58" spans="1:18">
      <c r="E58" s="58"/>
      <c r="F58" s="58"/>
      <c r="G58" s="58"/>
      <c r="H58" s="58"/>
      <c r="I58" s="58"/>
      <c r="J58" s="58"/>
      <c r="K58" s="58"/>
      <c r="L58" s="58"/>
      <c r="M58" s="58"/>
      <c r="N58" s="58"/>
      <c r="O58" s="58"/>
      <c r="Q58" s="58"/>
      <c r="R58" s="58"/>
    </row>
    <row r="59" spans="1:18" ht="15.75">
      <c r="A59" s="42"/>
      <c r="B59" s="42"/>
      <c r="C59" s="42"/>
      <c r="D59" s="42"/>
    </row>
    <row r="60" spans="1:18">
      <c r="E60" s="58"/>
      <c r="F60" s="58"/>
      <c r="G60" s="58"/>
      <c r="H60" s="58"/>
      <c r="I60" s="58"/>
      <c r="J60" s="58"/>
      <c r="K60" s="58"/>
      <c r="L60" s="58"/>
      <c r="M60" s="58"/>
      <c r="N60" s="58"/>
      <c r="O60" s="58"/>
      <c r="Q60" s="58"/>
      <c r="R60" s="58"/>
    </row>
    <row r="61" spans="1:18">
      <c r="E61" s="58"/>
      <c r="F61" s="58"/>
      <c r="G61" s="58"/>
      <c r="H61" s="58"/>
      <c r="I61" s="58"/>
      <c r="J61" s="58"/>
      <c r="K61" s="58"/>
      <c r="L61" s="58"/>
      <c r="M61" s="58"/>
      <c r="N61" s="58"/>
      <c r="O61" s="58"/>
      <c r="Q61" s="58"/>
      <c r="R61" s="58"/>
    </row>
    <row r="62" spans="1:18">
      <c r="E62" s="58"/>
      <c r="F62" s="58"/>
      <c r="G62" s="58"/>
      <c r="H62" s="58"/>
      <c r="I62" s="58"/>
      <c r="J62" s="58"/>
      <c r="K62" s="58"/>
      <c r="L62" s="58"/>
      <c r="M62" s="58"/>
      <c r="N62" s="58"/>
      <c r="O62" s="58"/>
      <c r="Q62" s="58"/>
      <c r="R62" s="58"/>
    </row>
    <row r="63" spans="1:18">
      <c r="E63" s="58"/>
      <c r="F63" s="58"/>
      <c r="G63" s="58"/>
      <c r="H63" s="58"/>
      <c r="I63" s="58"/>
      <c r="J63" s="58"/>
      <c r="K63" s="58"/>
      <c r="L63" s="58"/>
      <c r="M63" s="58"/>
      <c r="N63" s="58"/>
      <c r="O63" s="58"/>
      <c r="Q63" s="58"/>
      <c r="R63" s="58"/>
    </row>
    <row r="64" spans="1:18">
      <c r="E64" s="58"/>
      <c r="F64" s="58"/>
      <c r="G64" s="58"/>
      <c r="H64" s="58"/>
      <c r="I64" s="58"/>
      <c r="J64" s="58"/>
      <c r="K64" s="58"/>
      <c r="L64" s="58"/>
      <c r="M64" s="58"/>
      <c r="N64" s="58"/>
      <c r="O64" s="58"/>
      <c r="Q64" s="58"/>
      <c r="R64" s="58"/>
    </row>
    <row r="65" spans="5:18">
      <c r="E65" s="58"/>
      <c r="F65" s="58"/>
      <c r="G65" s="58"/>
      <c r="H65" s="58"/>
      <c r="I65" s="58"/>
      <c r="J65" s="58"/>
      <c r="K65" s="58"/>
      <c r="L65" s="58"/>
      <c r="M65" s="58"/>
      <c r="N65" s="58"/>
      <c r="O65" s="58"/>
      <c r="Q65" s="58"/>
      <c r="R65" s="58"/>
    </row>
    <row r="66" spans="5:18">
      <c r="E66" s="58"/>
      <c r="F66" s="58"/>
      <c r="G66" s="58"/>
      <c r="H66" s="58"/>
      <c r="I66" s="58"/>
      <c r="J66" s="58"/>
      <c r="K66" s="58"/>
      <c r="L66" s="58"/>
      <c r="M66" s="58"/>
      <c r="N66" s="58"/>
      <c r="O66" s="58"/>
      <c r="Q66" s="58"/>
      <c r="R66" s="58"/>
    </row>
    <row r="67" spans="5:18">
      <c r="E67" s="58"/>
      <c r="F67" s="58"/>
      <c r="G67" s="58"/>
      <c r="H67" s="58"/>
      <c r="I67" s="58"/>
      <c r="J67" s="58"/>
      <c r="K67" s="58"/>
      <c r="L67" s="58"/>
      <c r="M67" s="58"/>
      <c r="N67" s="58"/>
      <c r="O67" s="58"/>
      <c r="Q67" s="58"/>
      <c r="R67" s="58"/>
    </row>
    <row r="68" spans="5:18">
      <c r="E68" s="58"/>
      <c r="F68" s="58"/>
      <c r="G68" s="58"/>
      <c r="H68" s="58"/>
      <c r="I68" s="58"/>
      <c r="J68" s="58"/>
      <c r="K68" s="58"/>
      <c r="L68" s="58"/>
      <c r="M68" s="58"/>
      <c r="N68" s="58"/>
      <c r="O68" s="58"/>
      <c r="Q68" s="58"/>
      <c r="R68" s="58"/>
    </row>
    <row r="69" spans="5:18">
      <c r="E69" s="58"/>
      <c r="F69" s="58"/>
      <c r="G69" s="58"/>
      <c r="H69" s="58"/>
      <c r="I69" s="58"/>
      <c r="J69" s="58"/>
      <c r="K69" s="58"/>
      <c r="L69" s="58"/>
      <c r="M69" s="58"/>
      <c r="N69" s="58"/>
      <c r="O69" s="58"/>
      <c r="Q69" s="58"/>
      <c r="R69" s="58"/>
    </row>
    <row r="70" spans="5:18">
      <c r="E70" s="58"/>
      <c r="F70" s="58"/>
      <c r="G70" s="58"/>
      <c r="H70" s="58"/>
      <c r="I70" s="58"/>
      <c r="J70" s="58"/>
      <c r="K70" s="58"/>
      <c r="L70" s="58"/>
      <c r="M70" s="58"/>
      <c r="N70" s="58"/>
      <c r="O70" s="58"/>
      <c r="Q70" s="58"/>
      <c r="R70" s="58"/>
    </row>
    <row r="71" spans="5:18">
      <c r="E71" s="58"/>
      <c r="F71" s="58"/>
      <c r="G71" s="58"/>
      <c r="H71" s="58"/>
      <c r="I71" s="58"/>
      <c r="J71" s="58"/>
      <c r="K71" s="58"/>
      <c r="L71" s="58"/>
      <c r="M71" s="58"/>
      <c r="N71" s="58"/>
      <c r="O71" s="58"/>
      <c r="Q71" s="58"/>
      <c r="R71" s="58"/>
    </row>
    <row r="72" spans="5:18">
      <c r="E72" s="58"/>
      <c r="F72" s="58"/>
      <c r="G72" s="58"/>
      <c r="H72" s="58"/>
      <c r="I72" s="58"/>
      <c r="J72" s="58"/>
      <c r="K72" s="58"/>
      <c r="L72" s="58"/>
      <c r="M72" s="58"/>
      <c r="N72" s="58"/>
      <c r="O72" s="58"/>
      <c r="Q72" s="58"/>
      <c r="R72" s="58"/>
    </row>
    <row r="73" spans="5:18">
      <c r="E73" s="58"/>
      <c r="F73" s="58"/>
      <c r="G73" s="58"/>
      <c r="H73" s="58"/>
      <c r="I73" s="58"/>
      <c r="J73" s="58"/>
      <c r="K73" s="58"/>
      <c r="L73" s="58"/>
      <c r="M73" s="58"/>
      <c r="N73" s="58"/>
      <c r="O73" s="58"/>
      <c r="Q73" s="58"/>
      <c r="R73" s="58"/>
    </row>
    <row r="74" spans="5:18">
      <c r="E74" s="58"/>
      <c r="F74" s="58"/>
      <c r="G74" s="58"/>
      <c r="H74" s="58"/>
      <c r="I74" s="58"/>
      <c r="J74" s="58"/>
      <c r="K74" s="58"/>
      <c r="L74" s="58"/>
      <c r="M74" s="58"/>
      <c r="N74" s="58"/>
      <c r="O74" s="58"/>
      <c r="Q74" s="58"/>
      <c r="R74" s="58"/>
    </row>
    <row r="75" spans="5:18">
      <c r="E75" s="58"/>
      <c r="F75" s="58"/>
      <c r="G75" s="58"/>
      <c r="H75" s="58"/>
      <c r="I75" s="58"/>
      <c r="J75" s="58"/>
      <c r="K75" s="58"/>
      <c r="L75" s="58"/>
      <c r="M75" s="58"/>
      <c r="N75" s="58"/>
      <c r="O75" s="58"/>
      <c r="Q75" s="58"/>
      <c r="R75" s="58"/>
    </row>
    <row r="76" spans="5:18">
      <c r="E76" s="58"/>
      <c r="F76" s="58"/>
      <c r="G76" s="58"/>
      <c r="H76" s="58"/>
      <c r="I76" s="58"/>
      <c r="J76" s="58"/>
      <c r="K76" s="58"/>
      <c r="L76" s="58"/>
      <c r="M76" s="58"/>
      <c r="N76" s="58"/>
      <c r="O76" s="58"/>
      <c r="Q76" s="58"/>
      <c r="R76" s="58"/>
    </row>
    <row r="77" spans="5:18">
      <c r="E77" s="58"/>
      <c r="F77" s="58"/>
      <c r="G77" s="58"/>
      <c r="H77" s="58"/>
      <c r="I77" s="58"/>
      <c r="J77" s="58"/>
      <c r="K77" s="58"/>
      <c r="L77" s="58"/>
      <c r="M77" s="58"/>
      <c r="N77" s="58"/>
      <c r="O77" s="58"/>
      <c r="Q77" s="58"/>
      <c r="R77" s="58"/>
    </row>
    <row r="78" spans="5:18">
      <c r="E78" s="58"/>
      <c r="F78" s="58"/>
      <c r="G78" s="58"/>
      <c r="H78" s="58"/>
      <c r="I78" s="58"/>
      <c r="J78" s="58"/>
      <c r="K78" s="58"/>
      <c r="L78" s="58"/>
      <c r="M78" s="58"/>
      <c r="N78" s="58"/>
      <c r="O78" s="58"/>
      <c r="Q78" s="58"/>
      <c r="R78" s="58"/>
    </row>
    <row r="79" spans="5:18">
      <c r="E79" s="58"/>
      <c r="F79" s="58"/>
      <c r="G79" s="58"/>
      <c r="H79" s="58"/>
      <c r="I79" s="58"/>
      <c r="J79" s="58"/>
      <c r="K79" s="58"/>
      <c r="L79" s="58"/>
      <c r="M79" s="58"/>
      <c r="N79" s="58"/>
      <c r="O79" s="58"/>
      <c r="Q79" s="58"/>
      <c r="R79" s="58"/>
    </row>
    <row r="80" spans="5:18">
      <c r="E80" s="58"/>
      <c r="F80" s="58"/>
      <c r="G80" s="58"/>
      <c r="H80" s="58"/>
      <c r="I80" s="58"/>
      <c r="J80" s="58"/>
      <c r="K80" s="58"/>
      <c r="L80" s="58"/>
      <c r="M80" s="58"/>
      <c r="N80" s="58"/>
      <c r="O80" s="58"/>
      <c r="Q80" s="58"/>
      <c r="R80" s="58"/>
    </row>
    <row r="81" spans="5:18">
      <c r="E81" s="58"/>
      <c r="F81" s="58"/>
      <c r="G81" s="58"/>
      <c r="H81" s="58"/>
      <c r="I81" s="58"/>
      <c r="J81" s="58"/>
      <c r="K81" s="58"/>
      <c r="L81" s="58"/>
      <c r="M81" s="58"/>
      <c r="N81" s="58"/>
      <c r="O81" s="58"/>
      <c r="Q81" s="58"/>
      <c r="R81" s="58"/>
    </row>
    <row r="82" spans="5:18">
      <c r="E82" s="58"/>
      <c r="F82" s="58"/>
      <c r="G82" s="58"/>
      <c r="H82" s="58"/>
      <c r="I82" s="58"/>
      <c r="J82" s="58"/>
      <c r="K82" s="58"/>
      <c r="L82" s="58"/>
      <c r="M82" s="58"/>
      <c r="N82" s="58"/>
      <c r="O82" s="58"/>
      <c r="Q82" s="58"/>
      <c r="R82" s="58"/>
    </row>
    <row r="83" spans="5:18">
      <c r="E83" s="58"/>
      <c r="F83" s="58"/>
      <c r="G83" s="58"/>
      <c r="H83" s="58"/>
      <c r="I83" s="58"/>
      <c r="J83" s="58"/>
      <c r="K83" s="58"/>
      <c r="L83" s="58"/>
      <c r="M83" s="58"/>
      <c r="N83" s="58"/>
      <c r="O83" s="58"/>
      <c r="Q83" s="58"/>
      <c r="R83" s="58"/>
    </row>
    <row r="84" spans="5:18">
      <c r="E84" s="58"/>
      <c r="F84" s="58"/>
      <c r="G84" s="58"/>
      <c r="H84" s="58"/>
      <c r="I84" s="58"/>
      <c r="J84" s="58"/>
      <c r="K84" s="58"/>
      <c r="L84" s="58"/>
      <c r="M84" s="58"/>
      <c r="N84" s="58"/>
      <c r="O84" s="58"/>
      <c r="Q84" s="58"/>
      <c r="R84" s="58"/>
    </row>
    <row r="85" spans="5:18">
      <c r="E85" s="58"/>
      <c r="F85" s="58"/>
      <c r="G85" s="58"/>
      <c r="H85" s="58"/>
      <c r="I85" s="58"/>
      <c r="J85" s="58"/>
      <c r="K85" s="58"/>
      <c r="L85" s="58"/>
      <c r="M85" s="58"/>
      <c r="N85" s="58"/>
      <c r="O85" s="58"/>
      <c r="Q85" s="58"/>
      <c r="R85" s="58"/>
    </row>
    <row r="86" spans="5:18">
      <c r="E86" s="58"/>
      <c r="F86" s="58"/>
      <c r="G86" s="58"/>
      <c r="H86" s="58"/>
      <c r="I86" s="58"/>
      <c r="J86" s="58"/>
      <c r="K86" s="58"/>
      <c r="L86" s="58"/>
      <c r="M86" s="58"/>
      <c r="N86" s="58"/>
      <c r="O86" s="58"/>
      <c r="Q86" s="58"/>
      <c r="R86" s="58"/>
    </row>
    <row r="87" spans="5:18">
      <c r="E87" s="58"/>
      <c r="F87" s="58"/>
      <c r="G87" s="58"/>
      <c r="H87" s="58"/>
      <c r="I87" s="58"/>
      <c r="J87" s="58"/>
      <c r="K87" s="58"/>
      <c r="L87" s="58"/>
      <c r="M87" s="58"/>
      <c r="N87" s="58"/>
      <c r="O87" s="58"/>
      <c r="Q87" s="58"/>
      <c r="R87" s="58"/>
    </row>
    <row r="88" spans="5:18">
      <c r="E88" s="58"/>
      <c r="F88" s="58"/>
      <c r="G88" s="58"/>
      <c r="H88" s="58"/>
      <c r="I88" s="58"/>
      <c r="J88" s="58"/>
      <c r="K88" s="58"/>
      <c r="L88" s="58"/>
      <c r="M88" s="58"/>
      <c r="N88" s="58"/>
      <c r="O88" s="58"/>
      <c r="Q88" s="58"/>
      <c r="R88" s="58"/>
    </row>
    <row r="89" spans="5:18">
      <c r="E89" s="58"/>
      <c r="F89" s="58"/>
      <c r="G89" s="58"/>
      <c r="H89" s="58"/>
      <c r="I89" s="58"/>
      <c r="J89" s="58"/>
      <c r="K89" s="58"/>
      <c r="L89" s="58"/>
      <c r="M89" s="58"/>
      <c r="N89" s="58"/>
      <c r="O89" s="58"/>
      <c r="Q89" s="58"/>
      <c r="R89" s="58"/>
    </row>
    <row r="90" spans="5:18">
      <c r="E90" s="58"/>
      <c r="F90" s="58"/>
      <c r="G90" s="58"/>
      <c r="H90" s="58"/>
      <c r="I90" s="58"/>
      <c r="J90" s="58"/>
      <c r="K90" s="58"/>
      <c r="L90" s="58"/>
      <c r="M90" s="58"/>
      <c r="N90" s="58"/>
      <c r="O90" s="58"/>
      <c r="Q90" s="58"/>
      <c r="R90" s="58"/>
    </row>
    <row r="91" spans="5:18">
      <c r="E91" s="58"/>
      <c r="F91" s="58"/>
      <c r="G91" s="58"/>
      <c r="H91" s="58"/>
      <c r="I91" s="58"/>
      <c r="J91" s="58"/>
      <c r="K91" s="58"/>
      <c r="L91" s="58"/>
      <c r="M91" s="58"/>
      <c r="N91" s="58"/>
      <c r="O91" s="58"/>
      <c r="Q91" s="58"/>
      <c r="R91" s="58"/>
    </row>
    <row r="92" spans="5:18">
      <c r="E92" s="58"/>
      <c r="F92" s="58"/>
      <c r="G92" s="58"/>
      <c r="H92" s="58"/>
      <c r="I92" s="58"/>
      <c r="J92" s="58"/>
      <c r="K92" s="58"/>
      <c r="L92" s="58"/>
      <c r="M92" s="58"/>
      <c r="N92" s="58"/>
      <c r="O92" s="58"/>
      <c r="Q92" s="58"/>
      <c r="R92" s="58"/>
    </row>
    <row r="93" spans="5:18">
      <c r="E93" s="58"/>
      <c r="F93" s="58"/>
      <c r="G93" s="58"/>
      <c r="H93" s="58"/>
      <c r="I93" s="58"/>
      <c r="J93" s="58"/>
      <c r="K93" s="58"/>
      <c r="L93" s="58"/>
      <c r="M93" s="58"/>
      <c r="N93" s="58"/>
      <c r="O93" s="58"/>
      <c r="Q93" s="58"/>
      <c r="R93" s="58"/>
    </row>
    <row r="94" spans="5:18">
      <c r="E94" s="58"/>
      <c r="F94" s="58"/>
      <c r="G94" s="58"/>
      <c r="H94" s="58"/>
      <c r="I94" s="58"/>
      <c r="J94" s="58"/>
      <c r="K94" s="58"/>
      <c r="L94" s="58"/>
      <c r="M94" s="58"/>
      <c r="N94" s="58"/>
      <c r="O94" s="58"/>
      <c r="Q94" s="58"/>
      <c r="R94" s="58"/>
    </row>
    <row r="95" spans="5:18">
      <c r="E95" s="58"/>
      <c r="F95" s="58"/>
      <c r="G95" s="58"/>
      <c r="H95" s="58"/>
      <c r="I95" s="58"/>
      <c r="J95" s="58"/>
      <c r="K95" s="58"/>
      <c r="L95" s="58"/>
      <c r="M95" s="58"/>
      <c r="N95" s="58"/>
      <c r="O95" s="58"/>
      <c r="Q95" s="58"/>
      <c r="R95" s="58"/>
    </row>
    <row r="96" spans="5:18">
      <c r="E96" s="58"/>
      <c r="F96" s="58"/>
      <c r="G96" s="58"/>
      <c r="H96" s="58"/>
      <c r="I96" s="58"/>
      <c r="J96" s="58"/>
      <c r="K96" s="58"/>
      <c r="L96" s="58"/>
      <c r="M96" s="58"/>
      <c r="N96" s="58"/>
      <c r="O96" s="58"/>
      <c r="Q96" s="58"/>
      <c r="R96" s="58"/>
    </row>
    <row r="97" spans="5:18">
      <c r="E97" s="58"/>
      <c r="F97" s="58"/>
      <c r="G97" s="58"/>
      <c r="H97" s="58"/>
      <c r="I97" s="58"/>
      <c r="J97" s="58"/>
      <c r="K97" s="58"/>
      <c r="L97" s="58"/>
      <c r="M97" s="58"/>
      <c r="N97" s="58"/>
      <c r="O97" s="58"/>
      <c r="Q97" s="58"/>
      <c r="R97" s="58"/>
    </row>
    <row r="98" spans="5:18">
      <c r="E98" s="58"/>
      <c r="F98" s="58"/>
      <c r="G98" s="58"/>
      <c r="H98" s="58"/>
      <c r="I98" s="58"/>
      <c r="J98" s="58"/>
      <c r="K98" s="58"/>
      <c r="L98" s="58"/>
      <c r="M98" s="58"/>
      <c r="N98" s="58"/>
      <c r="O98" s="58"/>
      <c r="Q98" s="58"/>
      <c r="R98" s="58"/>
    </row>
    <row r="99" spans="5:18">
      <c r="E99" s="58"/>
      <c r="F99" s="58"/>
      <c r="G99" s="58"/>
      <c r="H99" s="58"/>
      <c r="I99" s="58"/>
      <c r="J99" s="58"/>
      <c r="K99" s="58"/>
      <c r="L99" s="58"/>
      <c r="M99" s="58"/>
      <c r="N99" s="58"/>
      <c r="O99" s="58"/>
      <c r="Q99" s="58"/>
      <c r="R99" s="58"/>
    </row>
    <row r="100" spans="5:18">
      <c r="E100" s="58"/>
      <c r="F100" s="58"/>
      <c r="G100" s="58"/>
      <c r="H100" s="58"/>
      <c r="I100" s="58"/>
      <c r="J100" s="58"/>
      <c r="K100" s="58"/>
      <c r="L100" s="58"/>
      <c r="M100" s="58"/>
      <c r="N100" s="58"/>
      <c r="O100" s="58"/>
      <c r="Q100" s="58"/>
      <c r="R100" s="58"/>
    </row>
    <row r="101" spans="5:18">
      <c r="E101" s="58"/>
      <c r="F101" s="58"/>
      <c r="G101" s="58"/>
      <c r="H101" s="58"/>
      <c r="I101" s="58"/>
      <c r="J101" s="58"/>
      <c r="K101" s="58"/>
      <c r="L101" s="58"/>
      <c r="M101" s="58"/>
      <c r="N101" s="58"/>
      <c r="O101" s="58"/>
      <c r="Q101" s="58"/>
      <c r="R101" s="58"/>
    </row>
    <row r="102" spans="5:18">
      <c r="E102" s="58"/>
      <c r="F102" s="58"/>
      <c r="G102" s="58"/>
      <c r="H102" s="58"/>
      <c r="I102" s="58"/>
      <c r="J102" s="58"/>
      <c r="K102" s="58"/>
      <c r="L102" s="58"/>
      <c r="M102" s="58"/>
      <c r="N102" s="58"/>
      <c r="O102" s="58"/>
      <c r="Q102" s="58"/>
      <c r="R102" s="58"/>
    </row>
    <row r="103" spans="5:18">
      <c r="E103" s="58"/>
      <c r="F103" s="58"/>
      <c r="G103" s="58"/>
      <c r="H103" s="58"/>
      <c r="I103" s="58"/>
      <c r="J103" s="58"/>
      <c r="K103" s="58"/>
      <c r="L103" s="58"/>
      <c r="M103" s="58"/>
      <c r="N103" s="58"/>
      <c r="O103" s="58"/>
      <c r="Q103" s="58"/>
      <c r="R103" s="58"/>
    </row>
    <row r="104" spans="5:18">
      <c r="E104" s="58"/>
      <c r="F104" s="58"/>
      <c r="G104" s="58"/>
      <c r="H104" s="58"/>
      <c r="I104" s="58"/>
      <c r="J104" s="58"/>
      <c r="K104" s="58"/>
      <c r="L104" s="58"/>
      <c r="M104" s="58"/>
      <c r="N104" s="58"/>
      <c r="O104" s="58"/>
      <c r="Q104" s="58"/>
      <c r="R104" s="58"/>
    </row>
    <row r="105" spans="5:18">
      <c r="E105" s="58"/>
      <c r="F105" s="58"/>
      <c r="G105" s="58"/>
      <c r="H105" s="58"/>
      <c r="I105" s="58"/>
      <c r="J105" s="58"/>
      <c r="K105" s="58"/>
      <c r="L105" s="58"/>
      <c r="M105" s="58"/>
      <c r="N105" s="58"/>
      <c r="O105" s="58"/>
      <c r="Q105" s="58"/>
      <c r="R105" s="58"/>
    </row>
    <row r="106" spans="5:18">
      <c r="E106" s="58"/>
      <c r="F106" s="58"/>
      <c r="G106" s="58"/>
      <c r="H106" s="58"/>
      <c r="I106" s="58"/>
      <c r="J106" s="58"/>
      <c r="K106" s="58"/>
      <c r="L106" s="58"/>
      <c r="M106" s="58"/>
      <c r="N106" s="58"/>
      <c r="O106" s="58"/>
      <c r="Q106" s="58"/>
      <c r="R106" s="58"/>
    </row>
    <row r="107" spans="5:18">
      <c r="E107" s="58"/>
      <c r="F107" s="58"/>
      <c r="G107" s="58"/>
      <c r="H107" s="58"/>
      <c r="I107" s="58"/>
      <c r="J107" s="58"/>
      <c r="K107" s="58"/>
      <c r="L107" s="58"/>
      <c r="M107" s="58"/>
      <c r="N107" s="58"/>
      <c r="O107" s="58"/>
      <c r="Q107" s="58"/>
      <c r="R107" s="58"/>
    </row>
    <row r="108" spans="5:18">
      <c r="E108" s="58"/>
      <c r="F108" s="58"/>
      <c r="G108" s="58"/>
      <c r="H108" s="58"/>
      <c r="I108" s="58"/>
      <c r="J108" s="58"/>
      <c r="K108" s="58"/>
      <c r="L108" s="58"/>
      <c r="M108" s="58"/>
      <c r="N108" s="58"/>
      <c r="O108" s="58"/>
      <c r="Q108" s="58"/>
      <c r="R108" s="58"/>
    </row>
    <row r="109" spans="5:18">
      <c r="E109" s="58"/>
      <c r="F109" s="58"/>
      <c r="G109" s="58"/>
      <c r="H109" s="58"/>
      <c r="I109" s="58"/>
      <c r="J109" s="58"/>
      <c r="K109" s="58"/>
      <c r="L109" s="58"/>
      <c r="M109" s="58"/>
      <c r="N109" s="58"/>
      <c r="O109" s="58"/>
      <c r="Q109" s="58"/>
      <c r="R109" s="58"/>
    </row>
    <row r="110" spans="5:18">
      <c r="E110" s="58"/>
      <c r="F110" s="58"/>
      <c r="G110" s="58"/>
      <c r="H110" s="58"/>
      <c r="I110" s="58"/>
      <c r="J110" s="58"/>
      <c r="K110" s="58"/>
      <c r="L110" s="58"/>
      <c r="M110" s="58"/>
      <c r="N110" s="58"/>
      <c r="O110" s="58"/>
      <c r="Q110" s="58"/>
      <c r="R110" s="58"/>
    </row>
    <row r="111" spans="5:18">
      <c r="E111" s="58"/>
      <c r="F111" s="58"/>
      <c r="G111" s="58"/>
      <c r="H111" s="58"/>
      <c r="I111" s="58"/>
      <c r="J111" s="58"/>
      <c r="K111" s="58"/>
      <c r="L111" s="58"/>
      <c r="M111" s="58"/>
      <c r="N111" s="58"/>
      <c r="O111" s="58"/>
      <c r="Q111" s="58"/>
      <c r="R111" s="58"/>
    </row>
    <row r="112" spans="5:18">
      <c r="E112" s="58"/>
      <c r="F112" s="58"/>
      <c r="G112" s="58"/>
      <c r="H112" s="58"/>
      <c r="I112" s="58"/>
      <c r="J112" s="58"/>
      <c r="K112" s="58"/>
      <c r="L112" s="58"/>
      <c r="M112" s="58"/>
      <c r="N112" s="58"/>
      <c r="O112" s="58"/>
      <c r="Q112" s="58"/>
      <c r="R112" s="58"/>
    </row>
    <row r="113" spans="5:18">
      <c r="E113" s="58"/>
      <c r="F113" s="58"/>
      <c r="G113" s="58"/>
      <c r="H113" s="58"/>
      <c r="I113" s="58"/>
      <c r="J113" s="58"/>
      <c r="K113" s="58"/>
      <c r="L113" s="58"/>
      <c r="M113" s="58"/>
      <c r="N113" s="58"/>
      <c r="O113" s="58"/>
      <c r="Q113" s="58"/>
      <c r="R113" s="58"/>
    </row>
    <row r="114" spans="5:18">
      <c r="E114" s="58"/>
      <c r="F114" s="58"/>
      <c r="G114" s="58"/>
      <c r="H114" s="58"/>
      <c r="I114" s="58"/>
      <c r="J114" s="58"/>
      <c r="K114" s="58"/>
      <c r="L114" s="58"/>
      <c r="M114" s="58"/>
      <c r="N114" s="58"/>
      <c r="O114" s="58"/>
      <c r="Q114" s="58"/>
      <c r="R114" s="58"/>
    </row>
    <row r="115" spans="5:18">
      <c r="E115" s="58"/>
      <c r="F115" s="58"/>
      <c r="G115" s="58"/>
      <c r="H115" s="58"/>
      <c r="I115" s="58"/>
      <c r="J115" s="58"/>
      <c r="K115" s="58"/>
      <c r="L115" s="58"/>
      <c r="M115" s="58"/>
      <c r="N115" s="58"/>
      <c r="O115" s="58"/>
      <c r="Q115" s="58"/>
      <c r="R115" s="58"/>
    </row>
    <row r="116" spans="5:18">
      <c r="E116" s="58"/>
      <c r="F116" s="58"/>
      <c r="G116" s="58"/>
      <c r="H116" s="58"/>
      <c r="I116" s="58"/>
      <c r="J116" s="58"/>
      <c r="K116" s="58"/>
      <c r="L116" s="58"/>
      <c r="M116" s="58"/>
      <c r="N116" s="58"/>
      <c r="O116" s="58"/>
      <c r="Q116" s="58"/>
      <c r="R116" s="58"/>
    </row>
    <row r="117" spans="5:18">
      <c r="E117" s="58"/>
      <c r="F117" s="58"/>
      <c r="G117" s="58"/>
      <c r="H117" s="58"/>
      <c r="I117" s="58"/>
      <c r="J117" s="58"/>
      <c r="K117" s="58"/>
      <c r="L117" s="58"/>
      <c r="M117" s="58"/>
      <c r="N117" s="58"/>
      <c r="O117" s="58"/>
      <c r="Q117" s="58"/>
      <c r="R117" s="58"/>
    </row>
    <row r="118" spans="5:18">
      <c r="E118" s="58"/>
      <c r="F118" s="58"/>
      <c r="G118" s="58"/>
      <c r="H118" s="58"/>
      <c r="I118" s="58"/>
      <c r="J118" s="58"/>
      <c r="K118" s="58"/>
      <c r="L118" s="58"/>
      <c r="M118" s="58"/>
      <c r="N118" s="58"/>
      <c r="O118" s="58"/>
      <c r="Q118" s="58"/>
      <c r="R118" s="58"/>
    </row>
    <row r="119" spans="5:18">
      <c r="E119" s="58"/>
      <c r="F119" s="58"/>
      <c r="G119" s="58"/>
      <c r="H119" s="58"/>
      <c r="I119" s="58"/>
      <c r="J119" s="58"/>
      <c r="K119" s="58"/>
      <c r="L119" s="58"/>
      <c r="M119" s="58"/>
      <c r="N119" s="58"/>
      <c r="O119" s="58"/>
      <c r="Q119" s="58"/>
      <c r="R119" s="58"/>
    </row>
    <row r="120" spans="5:18">
      <c r="E120" s="58"/>
      <c r="F120" s="58"/>
      <c r="G120" s="58"/>
      <c r="H120" s="58"/>
      <c r="I120" s="58"/>
      <c r="J120" s="58"/>
      <c r="K120" s="58"/>
      <c r="L120" s="58"/>
      <c r="M120" s="58"/>
      <c r="N120" s="58"/>
      <c r="O120" s="58"/>
      <c r="Q120" s="58"/>
      <c r="R120" s="58"/>
    </row>
    <row r="121" spans="5:18">
      <c r="E121" s="58"/>
      <c r="F121" s="58"/>
      <c r="G121" s="58"/>
      <c r="H121" s="58"/>
      <c r="I121" s="58"/>
      <c r="J121" s="58"/>
      <c r="K121" s="58"/>
      <c r="L121" s="58"/>
      <c r="M121" s="58"/>
      <c r="N121" s="58"/>
      <c r="O121" s="58"/>
      <c r="Q121" s="58"/>
      <c r="R121" s="58"/>
    </row>
    <row r="122" spans="5:18">
      <c r="E122" s="58"/>
      <c r="F122" s="58"/>
      <c r="G122" s="58"/>
      <c r="H122" s="58"/>
      <c r="I122" s="58"/>
      <c r="J122" s="58"/>
      <c r="K122" s="58"/>
      <c r="L122" s="58"/>
      <c r="M122" s="58"/>
      <c r="N122" s="58"/>
      <c r="O122" s="58"/>
      <c r="Q122" s="58"/>
      <c r="R122" s="58"/>
    </row>
    <row r="123" spans="5:18">
      <c r="E123" s="58"/>
      <c r="F123" s="58"/>
      <c r="G123" s="58"/>
      <c r="H123" s="58"/>
      <c r="I123" s="58"/>
      <c r="J123" s="58"/>
      <c r="K123" s="58"/>
      <c r="L123" s="58"/>
      <c r="M123" s="58"/>
      <c r="N123" s="58"/>
      <c r="O123" s="58"/>
      <c r="Q123" s="58"/>
      <c r="R123" s="58"/>
    </row>
    <row r="124" spans="5:18">
      <c r="E124" s="58"/>
      <c r="F124" s="58"/>
      <c r="G124" s="58"/>
      <c r="H124" s="58"/>
      <c r="I124" s="58"/>
      <c r="J124" s="58"/>
      <c r="K124" s="58"/>
      <c r="L124" s="58"/>
      <c r="M124" s="58"/>
      <c r="N124" s="58"/>
      <c r="O124" s="58"/>
      <c r="Q124" s="58"/>
      <c r="R124" s="58"/>
    </row>
    <row r="125" spans="5:18">
      <c r="E125" s="58"/>
      <c r="F125" s="58"/>
      <c r="G125" s="58"/>
      <c r="H125" s="58"/>
      <c r="I125" s="58"/>
      <c r="J125" s="58"/>
      <c r="K125" s="58"/>
      <c r="L125" s="58"/>
      <c r="M125" s="58"/>
      <c r="N125" s="58"/>
      <c r="O125" s="58"/>
      <c r="Q125" s="58"/>
      <c r="R125" s="58"/>
    </row>
    <row r="126" spans="5:18">
      <c r="E126" s="58"/>
      <c r="F126" s="58"/>
      <c r="G126" s="58"/>
      <c r="H126" s="58"/>
      <c r="I126" s="58"/>
      <c r="J126" s="58"/>
      <c r="K126" s="58"/>
      <c r="L126" s="58"/>
      <c r="M126" s="58"/>
      <c r="N126" s="58"/>
      <c r="O126" s="58"/>
      <c r="Q126" s="58"/>
      <c r="R126" s="58"/>
    </row>
    <row r="127" spans="5:18">
      <c r="E127" s="58"/>
      <c r="F127" s="58"/>
      <c r="G127" s="58"/>
      <c r="H127" s="58"/>
      <c r="I127" s="58"/>
      <c r="J127" s="58"/>
      <c r="K127" s="58"/>
      <c r="L127" s="58"/>
      <c r="M127" s="58"/>
      <c r="N127" s="58"/>
      <c r="O127" s="58"/>
      <c r="Q127" s="58"/>
      <c r="R127" s="58"/>
    </row>
    <row r="128" spans="5:18">
      <c r="E128" s="58"/>
      <c r="F128" s="58"/>
      <c r="G128" s="58"/>
      <c r="H128" s="58"/>
      <c r="I128" s="58"/>
      <c r="J128" s="58"/>
      <c r="K128" s="58"/>
      <c r="L128" s="58"/>
      <c r="M128" s="58"/>
      <c r="N128" s="58"/>
      <c r="O128" s="58"/>
      <c r="Q128" s="58"/>
      <c r="R128" s="58"/>
    </row>
    <row r="129" spans="5:18">
      <c r="E129" s="58"/>
      <c r="F129" s="58"/>
      <c r="G129" s="58"/>
      <c r="H129" s="58"/>
      <c r="I129" s="58"/>
      <c r="J129" s="58"/>
      <c r="K129" s="58"/>
      <c r="L129" s="58"/>
      <c r="M129" s="58"/>
      <c r="N129" s="58"/>
      <c r="O129" s="58"/>
      <c r="Q129" s="58"/>
      <c r="R129" s="58"/>
    </row>
    <row r="130" spans="5:18">
      <c r="E130" s="58"/>
      <c r="F130" s="58"/>
      <c r="G130" s="58"/>
      <c r="H130" s="58"/>
      <c r="I130" s="58"/>
      <c r="J130" s="58"/>
      <c r="K130" s="58"/>
      <c r="L130" s="58"/>
      <c r="M130" s="58"/>
      <c r="N130" s="58"/>
      <c r="O130" s="58"/>
      <c r="Q130" s="58"/>
      <c r="R130" s="58"/>
    </row>
    <row r="131" spans="5:18">
      <c r="E131" s="58"/>
      <c r="F131" s="58"/>
      <c r="G131" s="58"/>
      <c r="H131" s="58"/>
      <c r="I131" s="58"/>
      <c r="J131" s="58"/>
      <c r="K131" s="58"/>
      <c r="L131" s="58"/>
      <c r="M131" s="58"/>
      <c r="N131" s="58"/>
      <c r="O131" s="58"/>
      <c r="Q131" s="58"/>
      <c r="R131" s="58"/>
    </row>
    <row r="132" spans="5:18">
      <c r="E132" s="58"/>
      <c r="F132" s="58"/>
      <c r="G132" s="58"/>
      <c r="H132" s="58"/>
      <c r="I132" s="58"/>
      <c r="J132" s="58"/>
      <c r="K132" s="58"/>
      <c r="L132" s="58"/>
      <c r="M132" s="58"/>
      <c r="N132" s="58"/>
      <c r="O132" s="58"/>
      <c r="Q132" s="58"/>
      <c r="R132" s="58"/>
    </row>
    <row r="133" spans="5:18">
      <c r="E133" s="58"/>
      <c r="F133" s="58"/>
      <c r="G133" s="58"/>
      <c r="H133" s="58"/>
      <c r="I133" s="58"/>
      <c r="J133" s="58"/>
      <c r="K133" s="58"/>
      <c r="L133" s="58"/>
      <c r="M133" s="58"/>
      <c r="N133" s="58"/>
      <c r="O133" s="58"/>
      <c r="Q133" s="58"/>
      <c r="R133" s="58"/>
    </row>
    <row r="134" spans="5:18">
      <c r="E134" s="58"/>
      <c r="F134" s="58"/>
      <c r="G134" s="58"/>
      <c r="H134" s="58"/>
      <c r="I134" s="58"/>
      <c r="J134" s="58"/>
      <c r="K134" s="58"/>
      <c r="L134" s="58"/>
      <c r="M134" s="58"/>
      <c r="N134" s="58"/>
      <c r="O134" s="58"/>
      <c r="Q134" s="58"/>
      <c r="R134" s="58"/>
    </row>
    <row r="135" spans="5:18">
      <c r="E135" s="58"/>
      <c r="F135" s="58"/>
      <c r="G135" s="58"/>
      <c r="H135" s="58"/>
      <c r="I135" s="58"/>
      <c r="J135" s="58"/>
      <c r="K135" s="58"/>
      <c r="L135" s="58"/>
      <c r="M135" s="58"/>
      <c r="N135" s="58"/>
      <c r="O135" s="58"/>
      <c r="Q135" s="58"/>
      <c r="R135" s="58"/>
    </row>
    <row r="136" spans="5:18">
      <c r="E136" s="58"/>
      <c r="F136" s="58"/>
      <c r="G136" s="58"/>
      <c r="H136" s="58"/>
      <c r="I136" s="58"/>
      <c r="J136" s="58"/>
      <c r="K136" s="58"/>
      <c r="L136" s="58"/>
      <c r="M136" s="58"/>
      <c r="N136" s="58"/>
      <c r="O136" s="58"/>
      <c r="Q136" s="58"/>
      <c r="R136" s="58"/>
    </row>
    <row r="137" spans="5:18">
      <c r="E137" s="58"/>
      <c r="F137" s="58"/>
      <c r="G137" s="58"/>
      <c r="H137" s="58"/>
      <c r="I137" s="58"/>
      <c r="J137" s="58"/>
      <c r="K137" s="58"/>
      <c r="L137" s="58"/>
      <c r="M137" s="58"/>
      <c r="N137" s="58"/>
      <c r="O137" s="58"/>
      <c r="Q137" s="58"/>
      <c r="R137" s="58"/>
    </row>
    <row r="138" spans="5:18">
      <c r="E138" s="58"/>
      <c r="F138" s="58"/>
      <c r="G138" s="58"/>
      <c r="H138" s="58"/>
      <c r="I138" s="58"/>
      <c r="J138" s="58"/>
      <c r="K138" s="58"/>
      <c r="L138" s="58"/>
      <c r="M138" s="58"/>
      <c r="N138" s="58"/>
      <c r="O138" s="58"/>
      <c r="Q138" s="58"/>
      <c r="R138" s="58"/>
    </row>
    <row r="139" spans="5:18">
      <c r="E139" s="58"/>
      <c r="F139" s="58"/>
      <c r="G139" s="58"/>
      <c r="H139" s="58"/>
      <c r="I139" s="58"/>
      <c r="J139" s="58"/>
      <c r="K139" s="58"/>
      <c r="L139" s="58"/>
      <c r="M139" s="58"/>
      <c r="N139" s="58"/>
      <c r="O139" s="58"/>
      <c r="Q139" s="58"/>
      <c r="R139" s="58"/>
    </row>
    <row r="140" spans="5:18">
      <c r="E140" s="58"/>
      <c r="F140" s="58"/>
      <c r="G140" s="58"/>
      <c r="H140" s="58"/>
      <c r="I140" s="58"/>
      <c r="J140" s="58"/>
      <c r="K140" s="58"/>
      <c r="L140" s="58"/>
      <c r="M140" s="58"/>
      <c r="N140" s="58"/>
      <c r="O140" s="58"/>
      <c r="Q140" s="58"/>
      <c r="R140" s="58"/>
    </row>
    <row r="141" spans="5:18">
      <c r="E141" s="58"/>
      <c r="F141" s="58"/>
      <c r="G141" s="58"/>
      <c r="H141" s="58"/>
      <c r="I141" s="58"/>
      <c r="J141" s="58"/>
      <c r="K141" s="58"/>
      <c r="L141" s="58"/>
      <c r="M141" s="58"/>
      <c r="N141" s="58"/>
      <c r="O141" s="58"/>
      <c r="Q141" s="58"/>
      <c r="R141" s="58"/>
    </row>
    <row r="142" spans="5:18">
      <c r="E142" s="58"/>
      <c r="F142" s="58"/>
      <c r="G142" s="58"/>
      <c r="H142" s="58"/>
      <c r="I142" s="58"/>
      <c r="J142" s="58"/>
      <c r="K142" s="58"/>
      <c r="L142" s="58"/>
      <c r="M142" s="58"/>
      <c r="N142" s="58"/>
      <c r="O142" s="58"/>
      <c r="Q142" s="58"/>
      <c r="R142" s="58"/>
    </row>
    <row r="143" spans="5:18">
      <c r="E143" s="58"/>
      <c r="F143" s="58"/>
      <c r="G143" s="58"/>
      <c r="H143" s="58"/>
      <c r="I143" s="58"/>
      <c r="J143" s="58"/>
      <c r="K143" s="58"/>
      <c r="L143" s="58"/>
      <c r="M143" s="58"/>
      <c r="N143" s="58"/>
      <c r="O143" s="58"/>
      <c r="Q143" s="58"/>
      <c r="R143" s="58"/>
    </row>
    <row r="144" spans="5:18">
      <c r="E144" s="58"/>
      <c r="F144" s="58"/>
      <c r="G144" s="58"/>
      <c r="H144" s="58"/>
      <c r="I144" s="58"/>
      <c r="J144" s="58"/>
      <c r="K144" s="58"/>
      <c r="L144" s="58"/>
      <c r="M144" s="58"/>
      <c r="N144" s="58"/>
      <c r="O144" s="58"/>
      <c r="Q144" s="58"/>
      <c r="R144" s="58"/>
    </row>
    <row r="145" spans="5:18">
      <c r="E145" s="58"/>
      <c r="F145" s="58"/>
      <c r="G145" s="58"/>
      <c r="H145" s="58"/>
      <c r="I145" s="58"/>
      <c r="J145" s="58"/>
      <c r="K145" s="58"/>
      <c r="L145" s="58"/>
      <c r="M145" s="58"/>
      <c r="N145" s="58"/>
      <c r="O145" s="58"/>
      <c r="Q145" s="58"/>
      <c r="R145" s="58"/>
    </row>
    <row r="146" spans="5:18">
      <c r="E146" s="58"/>
      <c r="F146" s="58"/>
      <c r="G146" s="58"/>
      <c r="H146" s="58"/>
      <c r="I146" s="58"/>
      <c r="J146" s="58"/>
      <c r="K146" s="58"/>
      <c r="L146" s="58"/>
      <c r="M146" s="58"/>
      <c r="N146" s="58"/>
      <c r="O146" s="58"/>
      <c r="Q146" s="58"/>
      <c r="R146" s="58"/>
    </row>
    <row r="147" spans="5:18">
      <c r="E147" s="58"/>
      <c r="F147" s="58"/>
      <c r="G147" s="58"/>
      <c r="H147" s="58"/>
      <c r="I147" s="58"/>
      <c r="J147" s="58"/>
      <c r="K147" s="58"/>
      <c r="L147" s="58"/>
      <c r="M147" s="58"/>
      <c r="N147" s="58"/>
      <c r="O147" s="58"/>
      <c r="Q147" s="58"/>
      <c r="R147" s="58"/>
    </row>
    <row r="148" spans="5:18">
      <c r="E148" s="58"/>
      <c r="F148" s="58"/>
      <c r="G148" s="58"/>
      <c r="H148" s="58"/>
      <c r="I148" s="58"/>
      <c r="J148" s="58"/>
      <c r="K148" s="58"/>
      <c r="L148" s="58"/>
      <c r="M148" s="58"/>
      <c r="N148" s="58"/>
      <c r="O148" s="58"/>
      <c r="Q148" s="58"/>
      <c r="R148" s="58"/>
    </row>
    <row r="149" spans="5:18">
      <c r="E149" s="58"/>
      <c r="F149" s="58"/>
      <c r="G149" s="58"/>
      <c r="H149" s="58"/>
      <c r="I149" s="58"/>
      <c r="J149" s="58"/>
      <c r="K149" s="58"/>
      <c r="L149" s="58"/>
      <c r="M149" s="58"/>
      <c r="N149" s="58"/>
      <c r="O149" s="58"/>
      <c r="Q149" s="58"/>
      <c r="R149" s="58"/>
    </row>
    <row r="150" spans="5:18">
      <c r="E150" s="58"/>
      <c r="F150" s="58"/>
      <c r="G150" s="58"/>
      <c r="H150" s="58"/>
      <c r="I150" s="58"/>
      <c r="J150" s="58"/>
      <c r="K150" s="58"/>
      <c r="L150" s="58"/>
      <c r="M150" s="58"/>
      <c r="N150" s="58"/>
      <c r="O150" s="58"/>
      <c r="Q150" s="58"/>
      <c r="R150" s="58"/>
    </row>
    <row r="151" spans="5:18">
      <c r="E151" s="58"/>
      <c r="F151" s="58"/>
      <c r="G151" s="58"/>
      <c r="H151" s="58"/>
      <c r="I151" s="58"/>
      <c r="J151" s="58"/>
      <c r="K151" s="58"/>
      <c r="L151" s="58"/>
      <c r="M151" s="58"/>
      <c r="N151" s="58"/>
      <c r="O151" s="58"/>
      <c r="Q151" s="58"/>
      <c r="R151" s="58"/>
    </row>
    <row r="152" spans="5:18">
      <c r="E152" s="58"/>
      <c r="F152" s="58"/>
      <c r="G152" s="58"/>
      <c r="H152" s="58"/>
      <c r="I152" s="58"/>
      <c r="J152" s="58"/>
      <c r="K152" s="58"/>
      <c r="L152" s="58"/>
      <c r="M152" s="58"/>
      <c r="N152" s="58"/>
      <c r="O152" s="58"/>
      <c r="Q152" s="58"/>
      <c r="R152" s="58"/>
    </row>
    <row r="153" spans="5:18">
      <c r="E153" s="58"/>
      <c r="F153" s="58"/>
      <c r="G153" s="58"/>
      <c r="H153" s="58"/>
      <c r="I153" s="58"/>
      <c r="J153" s="58"/>
      <c r="K153" s="58"/>
      <c r="L153" s="58"/>
      <c r="M153" s="58"/>
      <c r="N153" s="58"/>
      <c r="O153" s="58"/>
      <c r="Q153" s="58"/>
      <c r="R153" s="58"/>
    </row>
    <row r="154" spans="5:18">
      <c r="E154" s="58"/>
      <c r="F154" s="58"/>
      <c r="G154" s="58"/>
      <c r="H154" s="58"/>
      <c r="I154" s="58"/>
      <c r="J154" s="58"/>
      <c r="K154" s="58"/>
      <c r="L154" s="58"/>
      <c r="M154" s="58"/>
      <c r="N154" s="58"/>
      <c r="O154" s="58"/>
      <c r="Q154" s="58"/>
      <c r="R154" s="58"/>
    </row>
    <row r="155" spans="5:18">
      <c r="E155" s="58"/>
      <c r="F155" s="58"/>
      <c r="G155" s="58"/>
      <c r="H155" s="58"/>
      <c r="I155" s="58"/>
      <c r="J155" s="58"/>
      <c r="K155" s="58"/>
      <c r="L155" s="58"/>
      <c r="M155" s="58"/>
      <c r="N155" s="58"/>
      <c r="O155" s="58"/>
      <c r="Q155" s="58"/>
      <c r="R155" s="58"/>
    </row>
    <row r="156" spans="5:18">
      <c r="E156" s="58"/>
      <c r="F156" s="58"/>
      <c r="G156" s="58"/>
      <c r="H156" s="58"/>
      <c r="I156" s="58"/>
      <c r="J156" s="58"/>
      <c r="K156" s="58"/>
      <c r="L156" s="58"/>
      <c r="M156" s="58"/>
      <c r="N156" s="58"/>
      <c r="O156" s="58"/>
      <c r="Q156" s="58"/>
      <c r="R156" s="58"/>
    </row>
    <row r="157" spans="5:18">
      <c r="E157" s="58"/>
      <c r="F157" s="58"/>
      <c r="G157" s="58"/>
      <c r="H157" s="58"/>
      <c r="I157" s="58"/>
      <c r="J157" s="58"/>
      <c r="K157" s="58"/>
      <c r="L157" s="58"/>
      <c r="M157" s="58"/>
      <c r="N157" s="58"/>
      <c r="O157" s="58"/>
      <c r="Q157" s="58"/>
      <c r="R157" s="58"/>
    </row>
    <row r="158" spans="5:18">
      <c r="E158" s="58"/>
      <c r="F158" s="58"/>
      <c r="G158" s="58"/>
      <c r="H158" s="58"/>
      <c r="I158" s="58"/>
      <c r="J158" s="58"/>
      <c r="K158" s="58"/>
      <c r="L158" s="58"/>
      <c r="M158" s="58"/>
      <c r="N158" s="58"/>
      <c r="O158" s="58"/>
      <c r="Q158" s="58"/>
      <c r="R158" s="58"/>
    </row>
    <row r="159" spans="5:18">
      <c r="E159" s="58"/>
      <c r="F159" s="58"/>
      <c r="G159" s="58"/>
      <c r="H159" s="58"/>
      <c r="I159" s="58"/>
      <c r="J159" s="58"/>
      <c r="K159" s="58"/>
      <c r="L159" s="58"/>
      <c r="M159" s="58"/>
      <c r="N159" s="58"/>
      <c r="O159" s="58"/>
      <c r="Q159" s="58"/>
      <c r="R159" s="58"/>
    </row>
    <row r="160" spans="5:18">
      <c r="E160" s="58"/>
      <c r="F160" s="58"/>
      <c r="G160" s="58"/>
      <c r="H160" s="58"/>
      <c r="I160" s="58"/>
      <c r="J160" s="58"/>
      <c r="K160" s="58"/>
      <c r="L160" s="58"/>
      <c r="M160" s="58"/>
      <c r="N160" s="58"/>
      <c r="O160" s="58"/>
      <c r="Q160" s="58"/>
      <c r="R160" s="58"/>
    </row>
    <row r="161" spans="5:18">
      <c r="E161" s="58"/>
      <c r="F161" s="58"/>
      <c r="G161" s="58"/>
      <c r="H161" s="58"/>
      <c r="I161" s="58"/>
      <c r="J161" s="58"/>
      <c r="K161" s="58"/>
      <c r="L161" s="58"/>
      <c r="M161" s="58"/>
      <c r="N161" s="58"/>
      <c r="O161" s="58"/>
      <c r="Q161" s="58"/>
      <c r="R161" s="58"/>
    </row>
    <row r="162" spans="5:18">
      <c r="E162" s="58"/>
      <c r="F162" s="58"/>
      <c r="G162" s="58"/>
      <c r="H162" s="58"/>
      <c r="I162" s="58"/>
      <c r="J162" s="58"/>
      <c r="K162" s="58"/>
      <c r="L162" s="58"/>
      <c r="M162" s="58"/>
      <c r="N162" s="58"/>
      <c r="O162" s="58"/>
      <c r="Q162" s="58"/>
      <c r="R162" s="58"/>
    </row>
    <row r="163" spans="5:18">
      <c r="E163" s="58"/>
      <c r="F163" s="58"/>
      <c r="G163" s="58"/>
      <c r="H163" s="58"/>
      <c r="I163" s="58"/>
      <c r="J163" s="58"/>
      <c r="K163" s="58"/>
      <c r="L163" s="58"/>
      <c r="M163" s="58"/>
      <c r="N163" s="58"/>
      <c r="O163" s="58"/>
      <c r="Q163" s="58"/>
      <c r="R163" s="58"/>
    </row>
    <row r="164" spans="5:18">
      <c r="E164" s="58"/>
      <c r="F164" s="58"/>
      <c r="G164" s="58"/>
      <c r="H164" s="58"/>
      <c r="I164" s="58"/>
      <c r="J164" s="58"/>
      <c r="K164" s="58"/>
      <c r="L164" s="58"/>
      <c r="M164" s="58"/>
      <c r="N164" s="58"/>
      <c r="O164" s="58"/>
      <c r="Q164" s="58"/>
      <c r="R164" s="58"/>
    </row>
    <row r="165" spans="5:18">
      <c r="E165" s="58"/>
      <c r="F165" s="58"/>
      <c r="G165" s="58"/>
      <c r="H165" s="58"/>
      <c r="I165" s="58"/>
      <c r="J165" s="58"/>
      <c r="K165" s="58"/>
      <c r="L165" s="58"/>
      <c r="M165" s="58"/>
      <c r="N165" s="58"/>
      <c r="O165" s="58"/>
      <c r="Q165" s="58"/>
      <c r="R165" s="58"/>
    </row>
    <row r="166" spans="5:18">
      <c r="E166" s="58"/>
      <c r="F166" s="58"/>
      <c r="G166" s="58"/>
      <c r="H166" s="58"/>
      <c r="I166" s="58"/>
      <c r="J166" s="58"/>
      <c r="K166" s="58"/>
      <c r="L166" s="58"/>
      <c r="M166" s="58"/>
      <c r="N166" s="58"/>
      <c r="O166" s="58"/>
      <c r="Q166" s="58"/>
      <c r="R166" s="58"/>
    </row>
    <row r="167" spans="5:18">
      <c r="E167" s="58"/>
      <c r="F167" s="58"/>
      <c r="G167" s="58"/>
      <c r="H167" s="58"/>
      <c r="I167" s="58"/>
      <c r="J167" s="58"/>
      <c r="K167" s="58"/>
      <c r="L167" s="58"/>
      <c r="M167" s="58"/>
      <c r="N167" s="58"/>
      <c r="O167" s="58"/>
      <c r="Q167" s="58"/>
      <c r="R167" s="58"/>
    </row>
    <row r="168" spans="5:18">
      <c r="E168" s="58"/>
      <c r="F168" s="58"/>
      <c r="G168" s="58"/>
      <c r="H168" s="58"/>
      <c r="I168" s="58"/>
      <c r="J168" s="58"/>
      <c r="K168" s="58"/>
      <c r="L168" s="58"/>
      <c r="M168" s="58"/>
      <c r="N168" s="58"/>
      <c r="O168" s="58"/>
      <c r="Q168" s="58"/>
      <c r="R168" s="58"/>
    </row>
    <row r="169" spans="5:18">
      <c r="E169" s="58"/>
      <c r="F169" s="58"/>
      <c r="G169" s="58"/>
      <c r="H169" s="58"/>
      <c r="I169" s="58"/>
      <c r="J169" s="58"/>
      <c r="K169" s="58"/>
      <c r="L169" s="58"/>
      <c r="M169" s="58"/>
      <c r="N169" s="58"/>
      <c r="O169" s="58"/>
      <c r="Q169" s="58"/>
      <c r="R169" s="58"/>
    </row>
    <row r="170" spans="5:18">
      <c r="E170" s="58"/>
      <c r="F170" s="58"/>
      <c r="G170" s="58"/>
      <c r="H170" s="58"/>
      <c r="I170" s="58"/>
      <c r="J170" s="58"/>
      <c r="K170" s="58"/>
      <c r="L170" s="58"/>
      <c r="M170" s="58"/>
      <c r="N170" s="58"/>
      <c r="O170" s="58"/>
      <c r="Q170" s="58"/>
      <c r="R170" s="58"/>
    </row>
    <row r="171" spans="5:18">
      <c r="E171" s="58"/>
      <c r="F171" s="58"/>
      <c r="G171" s="58"/>
      <c r="H171" s="58"/>
      <c r="I171" s="58"/>
      <c r="J171" s="58"/>
      <c r="K171" s="58"/>
      <c r="L171" s="58"/>
      <c r="M171" s="58"/>
      <c r="N171" s="58"/>
      <c r="O171" s="58"/>
      <c r="Q171" s="58"/>
      <c r="R171" s="58"/>
    </row>
    <row r="172" spans="5:18">
      <c r="E172" s="58"/>
      <c r="F172" s="58"/>
      <c r="G172" s="58"/>
      <c r="H172" s="58"/>
      <c r="I172" s="58"/>
      <c r="J172" s="58"/>
      <c r="K172" s="58"/>
      <c r="L172" s="58"/>
      <c r="M172" s="58"/>
      <c r="N172" s="58"/>
      <c r="O172" s="58"/>
      <c r="Q172" s="58"/>
      <c r="R172" s="58"/>
    </row>
    <row r="173" spans="5:18">
      <c r="E173" s="58"/>
      <c r="F173" s="58"/>
      <c r="G173" s="58"/>
      <c r="H173" s="58"/>
      <c r="I173" s="58"/>
      <c r="J173" s="58"/>
      <c r="K173" s="58"/>
      <c r="L173" s="58"/>
      <c r="M173" s="58"/>
      <c r="N173" s="58"/>
      <c r="O173" s="58"/>
      <c r="Q173" s="58"/>
      <c r="R173" s="58"/>
    </row>
    <row r="174" spans="5:18">
      <c r="E174" s="58"/>
      <c r="F174" s="58"/>
      <c r="G174" s="58"/>
      <c r="H174" s="58"/>
      <c r="I174" s="58"/>
      <c r="J174" s="58"/>
      <c r="K174" s="58"/>
      <c r="L174" s="58"/>
      <c r="M174" s="58"/>
      <c r="N174" s="58"/>
      <c r="O174" s="58"/>
      <c r="Q174" s="58"/>
      <c r="R174" s="58"/>
    </row>
    <row r="175" spans="5:18">
      <c r="E175" s="58"/>
      <c r="F175" s="58"/>
      <c r="G175" s="58"/>
      <c r="H175" s="58"/>
      <c r="I175" s="58"/>
      <c r="J175" s="58"/>
      <c r="K175" s="58"/>
      <c r="L175" s="58"/>
      <c r="M175" s="58"/>
      <c r="N175" s="58"/>
      <c r="O175" s="58"/>
      <c r="Q175" s="58"/>
      <c r="R175" s="58"/>
    </row>
    <row r="176" spans="5:18">
      <c r="E176" s="58"/>
      <c r="F176" s="58"/>
      <c r="G176" s="58"/>
      <c r="H176" s="58"/>
      <c r="I176" s="58"/>
      <c r="J176" s="58"/>
      <c r="K176" s="58"/>
      <c r="L176" s="58"/>
      <c r="M176" s="58"/>
      <c r="N176" s="58"/>
      <c r="O176" s="58"/>
      <c r="Q176" s="58"/>
      <c r="R176" s="58"/>
    </row>
  </sheetData>
  <mergeCells count="23">
    <mergeCell ref="A42:B42"/>
    <mergeCell ref="E40:F40"/>
    <mergeCell ref="E42:F42"/>
    <mergeCell ref="E44:F44"/>
    <mergeCell ref="E36:F36"/>
    <mergeCell ref="E38:F38"/>
    <mergeCell ref="AG12:AH12"/>
    <mergeCell ref="AJ12:AK12"/>
    <mergeCell ref="R12:S12"/>
    <mergeCell ref="U12:V12"/>
    <mergeCell ref="X12:Y12"/>
    <mergeCell ref="AA12:AB12"/>
    <mergeCell ref="AD12:AE12"/>
    <mergeCell ref="C12:D12"/>
    <mergeCell ref="F12:G12"/>
    <mergeCell ref="I12:J12"/>
    <mergeCell ref="L12:M12"/>
    <mergeCell ref="O12:P12"/>
    <mergeCell ref="A6:E6"/>
    <mergeCell ref="A8:E8"/>
    <mergeCell ref="I11:J11"/>
    <mergeCell ref="L11:M11"/>
    <mergeCell ref="O11:P11"/>
  </mergeCells>
  <pageMargins left="0.5" right="0.5" top="1" bottom="0.85" header="1" footer="0.5"/>
  <pageSetup scale="54" orientation="portrait" horizontalDpi="4294967292" verticalDpi="300" r:id="rId1"/>
  <headerFooter alignWithMargins="0">
    <oddFooter>&amp;L&amp;F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CECB-32FA-43DD-8016-2F47AE362D70}">
  <sheetPr>
    <pageSetUpPr fitToPage="1"/>
  </sheetPr>
  <dimension ref="A1:AN273"/>
  <sheetViews>
    <sheetView zoomScale="85" zoomScaleNormal="85" workbookViewId="0">
      <selection activeCell="A4" sqref="A4"/>
    </sheetView>
  </sheetViews>
  <sheetFormatPr defaultColWidth="8.85546875" defaultRowHeight="12.75"/>
  <cols>
    <col min="1" max="1" width="42" style="43" bestFit="1" customWidth="1"/>
    <col min="2" max="2" width="28.5703125" style="43" customWidth="1"/>
    <col min="3" max="3" width="20.7109375" style="43" customWidth="1"/>
    <col min="4" max="4" width="29.7109375" style="43" customWidth="1"/>
    <col min="5" max="5" width="13.5703125" style="43" customWidth="1"/>
    <col min="6" max="6" width="15.140625" style="43" customWidth="1"/>
    <col min="7" max="7" width="17.85546875" style="43" customWidth="1"/>
    <col min="8" max="8" width="18" style="43" bestFit="1" customWidth="1"/>
    <col min="9" max="9" width="16.28515625" style="43" bestFit="1" customWidth="1"/>
    <col min="10" max="10" width="15.42578125" style="43" bestFit="1" customWidth="1"/>
    <col min="11" max="11" width="2.140625" style="43" customWidth="1"/>
    <col min="12" max="12" width="13.28515625" style="43" customWidth="1"/>
    <col min="13" max="13" width="15.85546875" style="43" bestFit="1" customWidth="1"/>
    <col min="14" max="14" width="2.140625" style="43" customWidth="1"/>
    <col min="15" max="15" width="15" style="43" customWidth="1"/>
    <col min="16" max="16" width="14" style="43" bestFit="1" customWidth="1"/>
    <col min="17" max="17" width="2.140625" style="43" customWidth="1"/>
    <col min="18" max="19" width="15.42578125" style="43" bestFit="1" customWidth="1"/>
    <col min="20" max="20" width="2.140625" style="43" customWidth="1"/>
    <col min="21" max="22" width="15.42578125" style="43" bestFit="1" customWidth="1"/>
    <col min="23" max="23" width="2.140625" style="43" customWidth="1"/>
    <col min="24" max="24" width="14" style="43" customWidth="1"/>
    <col min="25" max="25" width="14.28515625" style="43" customWidth="1"/>
    <col min="26" max="26" width="2.140625" style="43" customWidth="1"/>
    <col min="27" max="27" width="14" style="43" customWidth="1"/>
    <col min="28" max="28" width="14.28515625" style="43" customWidth="1"/>
    <col min="29" max="29" width="2.140625" style="43" customWidth="1"/>
    <col min="30" max="30" width="14" style="43" customWidth="1"/>
    <col min="31" max="31" width="14.28515625" style="43" customWidth="1"/>
    <col min="32" max="32" width="2.140625" style="43" customWidth="1"/>
    <col min="33" max="33" width="14" style="43" customWidth="1"/>
    <col min="34" max="34" width="14.28515625" style="43" customWidth="1"/>
    <col min="35" max="35" width="2.140625" style="43" customWidth="1"/>
    <col min="36" max="36" width="14" style="43" customWidth="1"/>
    <col min="37" max="37" width="14.28515625" style="43" customWidth="1"/>
    <col min="38" max="38" width="2.140625" style="43" customWidth="1"/>
    <col min="39" max="39" width="14" style="43" customWidth="1"/>
    <col min="40" max="40" width="14.28515625" style="43" customWidth="1"/>
    <col min="41" max="16384" width="8.85546875" style="43"/>
  </cols>
  <sheetData>
    <row r="1" spans="1:40" ht="15.75">
      <c r="A1" s="388" t="s">
        <v>626</v>
      </c>
      <c r="B1" s="388"/>
      <c r="C1" s="388"/>
      <c r="D1" s="42"/>
      <c r="E1" s="42"/>
      <c r="F1" s="42"/>
      <c r="G1" s="42"/>
    </row>
    <row r="2" spans="1:40" ht="15.75">
      <c r="A2" s="388" t="s">
        <v>636</v>
      </c>
      <c r="B2" s="388"/>
      <c r="C2" s="388"/>
      <c r="D2" s="42"/>
      <c r="E2" s="42"/>
      <c r="F2" s="42"/>
      <c r="G2" s="42"/>
    </row>
    <row r="3" spans="1:40" ht="15.75">
      <c r="A3" s="42"/>
      <c r="B3" s="42"/>
      <c r="C3" s="42"/>
      <c r="D3" s="42"/>
      <c r="E3" s="42"/>
      <c r="F3" s="42"/>
      <c r="G3" s="42"/>
    </row>
    <row r="4" spans="1:40" ht="15.75">
      <c r="A4" s="42"/>
      <c r="B4" s="42"/>
      <c r="C4" s="42"/>
      <c r="D4" s="42"/>
      <c r="E4" s="42"/>
      <c r="F4" s="42"/>
      <c r="G4" s="42"/>
    </row>
    <row r="5" spans="1:40" ht="15.75">
      <c r="A5" s="42" t="s">
        <v>71</v>
      </c>
      <c r="B5" s="42"/>
      <c r="C5" s="42"/>
      <c r="D5" s="42"/>
      <c r="E5" s="42"/>
      <c r="F5" s="42"/>
      <c r="G5" s="42"/>
    </row>
    <row r="6" spans="1:40" ht="31.5" customHeight="1">
      <c r="A6" s="381" t="s">
        <v>627</v>
      </c>
      <c r="B6" s="381"/>
      <c r="C6" s="381"/>
      <c r="D6" s="381"/>
      <c r="E6" s="381"/>
      <c r="F6" s="381"/>
      <c r="G6" s="303"/>
      <c r="H6" s="42"/>
    </row>
    <row r="7" spans="1:40" ht="15.75">
      <c r="A7" s="82"/>
      <c r="B7" s="82"/>
      <c r="C7" s="82"/>
      <c r="D7" s="82"/>
      <c r="E7" s="82"/>
      <c r="F7" s="82"/>
      <c r="G7" s="82"/>
      <c r="H7" s="82"/>
    </row>
    <row r="8" spans="1:40" ht="31.5" customHeight="1">
      <c r="A8" s="381" t="s">
        <v>628</v>
      </c>
      <c r="B8" s="381"/>
      <c r="C8" s="381"/>
      <c r="D8" s="381"/>
      <c r="E8" s="381"/>
      <c r="F8" s="381"/>
      <c r="G8" s="303"/>
      <c r="H8" s="303"/>
    </row>
    <row r="9" spans="1:40" ht="15.75">
      <c r="A9" s="82"/>
      <c r="B9" s="82"/>
      <c r="C9" s="82"/>
      <c r="D9" s="82"/>
      <c r="E9" s="82"/>
      <c r="F9" s="82"/>
      <c r="G9" s="82"/>
      <c r="H9" s="82"/>
    </row>
    <row r="10" spans="1:40" ht="15.75" customHeight="1">
      <c r="A10" s="381" t="s">
        <v>635</v>
      </c>
      <c r="B10" s="381"/>
      <c r="C10" s="381"/>
      <c r="D10" s="381"/>
      <c r="E10" s="381"/>
      <c r="F10" s="381"/>
      <c r="G10" s="303"/>
      <c r="H10" s="303"/>
    </row>
    <row r="11" spans="1:40" ht="15.75">
      <c r="A11" s="42"/>
      <c r="B11" s="42"/>
      <c r="C11" s="42"/>
      <c r="D11" s="42"/>
      <c r="E11" s="42"/>
      <c r="F11" s="42"/>
      <c r="G11" s="42"/>
    </row>
    <row r="12" spans="1:40" ht="15.75">
      <c r="A12" s="42"/>
      <c r="B12" s="42"/>
      <c r="C12" s="42"/>
      <c r="D12" s="42"/>
      <c r="E12" s="42"/>
      <c r="F12" s="42"/>
      <c r="G12" s="42"/>
    </row>
    <row r="13" spans="1:40" ht="15.75">
      <c r="A13" s="42"/>
      <c r="B13" s="108" t="s">
        <v>102</v>
      </c>
      <c r="C13" s="108" t="s">
        <v>103</v>
      </c>
      <c r="D13" s="108" t="s">
        <v>104</v>
      </c>
      <c r="E13" s="42"/>
      <c r="F13" s="42"/>
      <c r="G13" s="42"/>
    </row>
    <row r="14" spans="1:40" ht="31.5">
      <c r="B14" s="107" t="s">
        <v>110</v>
      </c>
      <c r="C14" s="92" t="s">
        <v>100</v>
      </c>
      <c r="D14" s="302" t="s">
        <v>99</v>
      </c>
      <c r="E14" s="92"/>
      <c r="F14" s="92"/>
      <c r="G14" s="92" t="s">
        <v>114</v>
      </c>
      <c r="H14" s="92" t="s">
        <v>73</v>
      </c>
      <c r="J14" s="44"/>
      <c r="K14" s="44"/>
      <c r="L14" s="382"/>
      <c r="M14" s="382"/>
      <c r="N14" s="44"/>
      <c r="O14" s="382"/>
      <c r="P14" s="382"/>
      <c r="Q14" s="44"/>
      <c r="R14" s="382"/>
      <c r="S14" s="382"/>
    </row>
    <row r="15" spans="1:40" ht="15.75">
      <c r="A15" s="92"/>
      <c r="B15" s="92" t="s">
        <v>101</v>
      </c>
      <c r="C15" s="92" t="s">
        <v>111</v>
      </c>
      <c r="D15" s="302" t="s">
        <v>632</v>
      </c>
      <c r="E15" s="92" t="s">
        <v>112</v>
      </c>
      <c r="F15" s="92" t="s">
        <v>113</v>
      </c>
      <c r="G15" s="84" t="s">
        <v>105</v>
      </c>
      <c r="H15" s="92" t="s">
        <v>74</v>
      </c>
      <c r="I15" s="384" t="s">
        <v>3</v>
      </c>
      <c r="J15" s="384"/>
      <c r="K15" s="45"/>
      <c r="L15" s="384" t="s">
        <v>76</v>
      </c>
      <c r="M15" s="384"/>
      <c r="O15" s="384" t="s">
        <v>77</v>
      </c>
      <c r="P15" s="384"/>
      <c r="R15" s="384" t="s">
        <v>78</v>
      </c>
      <c r="S15" s="384"/>
      <c r="U15" s="384" t="s">
        <v>79</v>
      </c>
      <c r="V15" s="384"/>
      <c r="X15" s="384" t="s">
        <v>87</v>
      </c>
      <c r="Y15" s="384"/>
      <c r="AA15" s="384" t="s">
        <v>88</v>
      </c>
      <c r="AB15" s="384"/>
      <c r="AD15" s="384" t="s">
        <v>97</v>
      </c>
      <c r="AE15" s="384"/>
      <c r="AG15" s="384" t="s">
        <v>98</v>
      </c>
      <c r="AH15" s="384"/>
      <c r="AJ15" s="384" t="s">
        <v>106</v>
      </c>
      <c r="AK15" s="384"/>
      <c r="AM15" s="384" t="s">
        <v>625</v>
      </c>
      <c r="AN15" s="384"/>
    </row>
    <row r="16" spans="1:40" ht="32.25" thickBot="1">
      <c r="A16" s="106" t="s">
        <v>629</v>
      </c>
      <c r="B16" s="46" t="s">
        <v>630</v>
      </c>
      <c r="C16" s="93" t="s">
        <v>631</v>
      </c>
      <c r="D16" s="46" t="s">
        <v>633</v>
      </c>
      <c r="E16" s="46" t="s">
        <v>81</v>
      </c>
      <c r="F16" s="46" t="s">
        <v>80</v>
      </c>
      <c r="G16" s="46" t="s">
        <v>634</v>
      </c>
      <c r="H16" s="46" t="s">
        <v>80</v>
      </c>
      <c r="I16" s="47" t="s">
        <v>80</v>
      </c>
      <c r="J16" s="47" t="s">
        <v>81</v>
      </c>
      <c r="K16" s="47"/>
      <c r="L16" s="47" t="s">
        <v>80</v>
      </c>
      <c r="M16" s="47" t="s">
        <v>81</v>
      </c>
      <c r="N16" s="47"/>
      <c r="O16" s="47" t="s">
        <v>80</v>
      </c>
      <c r="P16" s="47" t="s">
        <v>81</v>
      </c>
      <c r="Q16" s="47"/>
      <c r="R16" s="47" t="s">
        <v>80</v>
      </c>
      <c r="S16" s="47" t="s">
        <v>81</v>
      </c>
      <c r="U16" s="47" t="s">
        <v>80</v>
      </c>
      <c r="V16" s="47" t="s">
        <v>81</v>
      </c>
      <c r="X16" s="47" t="s">
        <v>80</v>
      </c>
      <c r="Y16" s="47" t="s">
        <v>81</v>
      </c>
      <c r="AA16" s="47" t="s">
        <v>80</v>
      </c>
      <c r="AB16" s="47" t="s">
        <v>81</v>
      </c>
      <c r="AD16" s="47" t="s">
        <v>80</v>
      </c>
      <c r="AE16" s="47" t="s">
        <v>81</v>
      </c>
      <c r="AG16" s="47" t="s">
        <v>80</v>
      </c>
      <c r="AH16" s="47" t="s">
        <v>81</v>
      </c>
      <c r="AJ16" s="47" t="s">
        <v>80</v>
      </c>
      <c r="AK16" s="47" t="s">
        <v>81</v>
      </c>
      <c r="AM16" s="47" t="s">
        <v>80</v>
      </c>
      <c r="AN16" s="47" t="s">
        <v>81</v>
      </c>
    </row>
    <row r="17" spans="1:40" ht="15.75">
      <c r="A17" s="48" t="s">
        <v>443</v>
      </c>
      <c r="B17" s="48"/>
      <c r="C17" s="49"/>
      <c r="D17" s="49">
        <f>B17-C17</f>
        <v>0</v>
      </c>
      <c r="E17" s="49"/>
      <c r="F17" s="49"/>
      <c r="G17" s="49">
        <f>E17+F17</f>
        <v>0</v>
      </c>
      <c r="H17" s="49">
        <f t="shared" ref="H17:H25" si="0">I17+J17</f>
        <v>0</v>
      </c>
      <c r="I17" s="50">
        <f>+L17+O17+R17+U17+X17+AA17+AD17+AG17+AJ17+AM17</f>
        <v>0</v>
      </c>
      <c r="J17" s="50">
        <f>+M17+P17+S17+V17+Y17+AB17+AE17+AH17+AK17+AN17</f>
        <v>0</v>
      </c>
      <c r="K17" s="50"/>
      <c r="L17" s="51"/>
      <c r="M17" s="51"/>
      <c r="N17" s="51"/>
      <c r="O17" s="51"/>
      <c r="P17" s="51"/>
      <c r="Q17" s="51"/>
      <c r="R17" s="51"/>
      <c r="S17" s="51"/>
      <c r="T17" s="52"/>
      <c r="U17" s="52"/>
      <c r="V17" s="52"/>
      <c r="W17" s="52"/>
      <c r="X17" s="52"/>
      <c r="Y17" s="52"/>
      <c r="Z17" s="52"/>
      <c r="AA17" s="52"/>
      <c r="AB17" s="52"/>
      <c r="AC17" s="52"/>
      <c r="AD17" s="52"/>
      <c r="AE17" s="52"/>
      <c r="AF17" s="52"/>
      <c r="AG17" s="52"/>
      <c r="AH17" s="52"/>
      <c r="AI17" s="52"/>
      <c r="AJ17" s="52"/>
      <c r="AK17" s="52"/>
      <c r="AL17" s="52"/>
      <c r="AM17" s="52"/>
      <c r="AN17" s="52"/>
    </row>
    <row r="18" spans="1:40" ht="15.75">
      <c r="A18" s="48" t="s">
        <v>444</v>
      </c>
      <c r="B18" s="48"/>
      <c r="C18" s="49"/>
      <c r="D18" s="49">
        <f t="shared" ref="D18:D24" si="1">B18-C18</f>
        <v>0</v>
      </c>
      <c r="E18" s="49"/>
      <c r="F18" s="49"/>
      <c r="G18" s="49">
        <f t="shared" ref="G18:G24" si="2">E18+F18</f>
        <v>0</v>
      </c>
      <c r="H18" s="49">
        <f t="shared" si="0"/>
        <v>0</v>
      </c>
      <c r="I18" s="50">
        <f t="shared" ref="I18:I24" si="3">+L18+O18+R18+U18+X18+AA18+AD18+AG18+AJ18+AM18</f>
        <v>0</v>
      </c>
      <c r="J18" s="50">
        <f t="shared" ref="J18:J24" si="4">+M18+P18+S18+V18+Y18+AB18+AE18+AH18+AK18+AN18</f>
        <v>0</v>
      </c>
      <c r="K18" s="50"/>
      <c r="L18" s="51"/>
      <c r="M18" s="51"/>
      <c r="N18" s="51"/>
      <c r="O18" s="51"/>
      <c r="P18" s="51"/>
      <c r="Q18" s="51"/>
      <c r="R18" s="51"/>
      <c r="S18" s="51"/>
      <c r="T18" s="52"/>
      <c r="U18" s="52"/>
      <c r="V18" s="52"/>
      <c r="W18" s="52"/>
      <c r="X18" s="52"/>
      <c r="Y18" s="52"/>
      <c r="Z18" s="52"/>
      <c r="AA18" s="52"/>
      <c r="AB18" s="52"/>
      <c r="AC18" s="52"/>
      <c r="AD18" s="52"/>
      <c r="AE18" s="52"/>
      <c r="AF18" s="52"/>
      <c r="AG18" s="52"/>
      <c r="AH18" s="52"/>
      <c r="AI18" s="52"/>
      <c r="AJ18" s="52"/>
      <c r="AK18" s="52"/>
      <c r="AL18" s="52"/>
      <c r="AM18" s="52"/>
      <c r="AN18" s="52"/>
    </row>
    <row r="19" spans="1:40" ht="15.75">
      <c r="A19" s="48" t="s">
        <v>445</v>
      </c>
      <c r="B19" s="48"/>
      <c r="C19" s="49"/>
      <c r="D19" s="49">
        <f t="shared" si="1"/>
        <v>0</v>
      </c>
      <c r="E19" s="49"/>
      <c r="F19" s="49"/>
      <c r="G19" s="49">
        <f t="shared" si="2"/>
        <v>0</v>
      </c>
      <c r="H19" s="49">
        <f t="shared" si="0"/>
        <v>0</v>
      </c>
      <c r="I19" s="50">
        <f t="shared" si="3"/>
        <v>0</v>
      </c>
      <c r="J19" s="50">
        <f t="shared" si="4"/>
        <v>0</v>
      </c>
      <c r="K19" s="50"/>
      <c r="L19" s="51"/>
      <c r="M19" s="51"/>
      <c r="N19" s="51"/>
      <c r="O19" s="51"/>
      <c r="P19" s="51"/>
      <c r="Q19" s="51"/>
      <c r="R19" s="51"/>
      <c r="S19" s="51"/>
      <c r="T19" s="53"/>
      <c r="U19" s="52"/>
      <c r="V19" s="52"/>
      <c r="W19" s="52"/>
      <c r="X19" s="52"/>
      <c r="Y19" s="52"/>
      <c r="Z19" s="52"/>
      <c r="AA19" s="52"/>
      <c r="AB19" s="52"/>
      <c r="AC19" s="52"/>
      <c r="AD19" s="52"/>
      <c r="AE19" s="52"/>
      <c r="AF19" s="52"/>
      <c r="AG19" s="52"/>
      <c r="AH19" s="52"/>
      <c r="AI19" s="52"/>
      <c r="AJ19" s="52"/>
      <c r="AK19" s="52"/>
      <c r="AL19" s="52"/>
      <c r="AM19" s="52"/>
      <c r="AN19" s="52"/>
    </row>
    <row r="20" spans="1:40" ht="15.75">
      <c r="A20" s="48" t="s">
        <v>446</v>
      </c>
      <c r="B20" s="48"/>
      <c r="C20" s="49"/>
      <c r="D20" s="49">
        <f t="shared" si="1"/>
        <v>0</v>
      </c>
      <c r="E20" s="49"/>
      <c r="F20" s="49"/>
      <c r="G20" s="49">
        <f t="shared" si="2"/>
        <v>0</v>
      </c>
      <c r="H20" s="49">
        <f t="shared" si="0"/>
        <v>0</v>
      </c>
      <c r="I20" s="50">
        <f t="shared" si="3"/>
        <v>0</v>
      </c>
      <c r="J20" s="50">
        <f t="shared" si="4"/>
        <v>0</v>
      </c>
      <c r="K20" s="50"/>
      <c r="L20" s="51"/>
      <c r="M20" s="51"/>
      <c r="N20" s="51"/>
      <c r="O20" s="51"/>
      <c r="P20" s="51"/>
      <c r="Q20" s="51"/>
      <c r="R20" s="51"/>
      <c r="S20" s="51"/>
      <c r="T20" s="52"/>
      <c r="U20" s="52"/>
      <c r="V20" s="52"/>
      <c r="W20" s="52"/>
      <c r="X20" s="52"/>
      <c r="Y20" s="52"/>
      <c r="Z20" s="52"/>
      <c r="AA20" s="52"/>
      <c r="AB20" s="52"/>
      <c r="AC20" s="52"/>
      <c r="AD20" s="52"/>
      <c r="AE20" s="52"/>
      <c r="AF20" s="52"/>
      <c r="AG20" s="52"/>
      <c r="AH20" s="52"/>
      <c r="AI20" s="52"/>
      <c r="AJ20" s="52"/>
      <c r="AK20" s="52"/>
      <c r="AL20" s="52"/>
      <c r="AM20" s="52"/>
      <c r="AN20" s="52"/>
    </row>
    <row r="21" spans="1:40" ht="15.75">
      <c r="A21" s="48" t="s">
        <v>447</v>
      </c>
      <c r="B21" s="48"/>
      <c r="C21" s="49"/>
      <c r="D21" s="49">
        <f t="shared" si="1"/>
        <v>0</v>
      </c>
      <c r="E21" s="49"/>
      <c r="F21" s="49"/>
      <c r="G21" s="49">
        <f t="shared" si="2"/>
        <v>0</v>
      </c>
      <c r="H21" s="49">
        <f t="shared" si="0"/>
        <v>0</v>
      </c>
      <c r="I21" s="50">
        <f t="shared" si="3"/>
        <v>0</v>
      </c>
      <c r="J21" s="50">
        <f t="shared" si="4"/>
        <v>0</v>
      </c>
      <c r="K21" s="50"/>
      <c r="L21" s="51"/>
      <c r="M21" s="51"/>
      <c r="N21" s="51"/>
      <c r="O21" s="51"/>
      <c r="P21" s="51"/>
      <c r="Q21" s="51"/>
      <c r="R21" s="51"/>
      <c r="S21" s="51"/>
      <c r="T21" s="52"/>
      <c r="U21" s="52"/>
      <c r="V21" s="52"/>
      <c r="W21" s="52"/>
      <c r="X21" s="52"/>
      <c r="Y21" s="52"/>
      <c r="Z21" s="52"/>
      <c r="AA21" s="52"/>
      <c r="AB21" s="52"/>
      <c r="AC21" s="52"/>
      <c r="AD21" s="52"/>
      <c r="AE21" s="52"/>
      <c r="AF21" s="52"/>
      <c r="AG21" s="52"/>
      <c r="AH21" s="52"/>
      <c r="AI21" s="52"/>
      <c r="AJ21" s="52"/>
      <c r="AK21" s="52"/>
      <c r="AL21" s="52"/>
      <c r="AM21" s="52"/>
      <c r="AN21" s="52"/>
    </row>
    <row r="22" spans="1:40" ht="15.75">
      <c r="A22" s="48" t="s">
        <v>448</v>
      </c>
      <c r="B22" s="48"/>
      <c r="C22" s="49"/>
      <c r="D22" s="49">
        <f t="shared" si="1"/>
        <v>0</v>
      </c>
      <c r="E22" s="49"/>
      <c r="F22" s="49"/>
      <c r="G22" s="49">
        <f t="shared" si="2"/>
        <v>0</v>
      </c>
      <c r="H22" s="49">
        <f t="shared" si="0"/>
        <v>0</v>
      </c>
      <c r="I22" s="50">
        <f t="shared" si="3"/>
        <v>0</v>
      </c>
      <c r="J22" s="50">
        <f t="shared" si="4"/>
        <v>0</v>
      </c>
      <c r="K22" s="50"/>
      <c r="L22" s="51"/>
      <c r="M22" s="51"/>
      <c r="N22" s="51"/>
      <c r="O22" s="51"/>
      <c r="P22" s="51"/>
      <c r="Q22" s="51"/>
      <c r="R22" s="51"/>
      <c r="S22" s="51"/>
      <c r="T22" s="52"/>
      <c r="U22" s="52"/>
      <c r="V22" s="52"/>
      <c r="W22" s="52"/>
      <c r="X22" s="52"/>
      <c r="Y22" s="52"/>
      <c r="Z22" s="52"/>
      <c r="AA22" s="52"/>
      <c r="AB22" s="52"/>
      <c r="AC22" s="52"/>
      <c r="AD22" s="52"/>
      <c r="AE22" s="52"/>
      <c r="AF22" s="52"/>
      <c r="AG22" s="52"/>
      <c r="AH22" s="52"/>
      <c r="AI22" s="52"/>
      <c r="AJ22" s="52"/>
      <c r="AK22" s="52"/>
      <c r="AL22" s="52"/>
      <c r="AM22" s="52"/>
      <c r="AN22" s="52"/>
    </row>
    <row r="23" spans="1:40" ht="15.75">
      <c r="A23" s="48" t="s">
        <v>449</v>
      </c>
      <c r="B23" s="48"/>
      <c r="C23" s="49"/>
      <c r="D23" s="49">
        <f t="shared" si="1"/>
        <v>0</v>
      </c>
      <c r="E23" s="49"/>
      <c r="F23" s="49"/>
      <c r="G23" s="49">
        <f t="shared" si="2"/>
        <v>0</v>
      </c>
      <c r="H23" s="49">
        <f t="shared" si="0"/>
        <v>0</v>
      </c>
      <c r="I23" s="50">
        <f t="shared" si="3"/>
        <v>0</v>
      </c>
      <c r="J23" s="50">
        <f t="shared" si="4"/>
        <v>0</v>
      </c>
      <c r="K23" s="50"/>
      <c r="L23" s="51"/>
      <c r="M23" s="51"/>
      <c r="N23" s="51"/>
      <c r="O23" s="51"/>
      <c r="P23" s="51"/>
      <c r="Q23" s="51"/>
      <c r="R23" s="51"/>
      <c r="S23" s="51"/>
      <c r="T23" s="52"/>
      <c r="U23" s="52"/>
      <c r="V23" s="52"/>
      <c r="W23" s="52"/>
      <c r="X23" s="52"/>
      <c r="Y23" s="52"/>
      <c r="Z23" s="52"/>
      <c r="AA23" s="52"/>
      <c r="AB23" s="52"/>
      <c r="AC23" s="52"/>
      <c r="AD23" s="52"/>
      <c r="AE23" s="52"/>
      <c r="AF23" s="52"/>
      <c r="AG23" s="52"/>
      <c r="AH23" s="52"/>
      <c r="AI23" s="52"/>
      <c r="AJ23" s="52"/>
      <c r="AK23" s="52"/>
      <c r="AL23" s="52"/>
      <c r="AM23" s="52"/>
      <c r="AN23" s="52"/>
    </row>
    <row r="24" spans="1:40" ht="15.75">
      <c r="A24" s="48" t="s">
        <v>450</v>
      </c>
      <c r="B24" s="48"/>
      <c r="C24" s="49"/>
      <c r="D24" s="49">
        <f t="shared" si="1"/>
        <v>0</v>
      </c>
      <c r="E24" s="49"/>
      <c r="F24" s="49"/>
      <c r="G24" s="49">
        <f t="shared" si="2"/>
        <v>0</v>
      </c>
      <c r="H24" s="49">
        <f t="shared" si="0"/>
        <v>0</v>
      </c>
      <c r="I24" s="54">
        <f t="shared" si="3"/>
        <v>0</v>
      </c>
      <c r="J24" s="50">
        <f t="shared" si="4"/>
        <v>0</v>
      </c>
      <c r="K24" s="54"/>
      <c r="L24" s="55"/>
      <c r="M24" s="55"/>
      <c r="N24" s="55"/>
      <c r="O24" s="55"/>
      <c r="P24" s="55"/>
      <c r="Q24" s="55"/>
      <c r="R24" s="55"/>
      <c r="S24" s="55"/>
      <c r="T24" s="52"/>
      <c r="U24" s="52"/>
      <c r="V24" s="52"/>
      <c r="W24" s="52"/>
      <c r="X24" s="52"/>
      <c r="Y24" s="52"/>
      <c r="Z24" s="52"/>
      <c r="AA24" s="52"/>
      <c r="AB24" s="52"/>
      <c r="AC24" s="52"/>
      <c r="AD24" s="52"/>
      <c r="AE24" s="52"/>
      <c r="AF24" s="52"/>
      <c r="AG24" s="52"/>
      <c r="AH24" s="52"/>
      <c r="AI24" s="52"/>
      <c r="AJ24" s="52"/>
      <c r="AK24" s="52"/>
      <c r="AL24" s="52"/>
      <c r="AM24" s="52"/>
      <c r="AN24" s="52"/>
    </row>
    <row r="25" spans="1:40" ht="16.5" thickBot="1">
      <c r="A25" s="48"/>
      <c r="B25" s="56"/>
      <c r="C25" s="56"/>
      <c r="D25" s="91"/>
      <c r="E25" s="91"/>
      <c r="F25" s="91"/>
      <c r="G25" s="91"/>
      <c r="H25" s="56">
        <f t="shared" si="0"/>
        <v>0</v>
      </c>
      <c r="I25" s="57">
        <f>SUM(I17:I24)</f>
        <v>0</v>
      </c>
      <c r="J25" s="57">
        <f>SUM(J17:J24)</f>
        <v>0</v>
      </c>
      <c r="K25" s="50"/>
      <c r="L25" s="57">
        <f>SUM(L17:L24)</f>
        <v>0</v>
      </c>
      <c r="M25" s="57">
        <f>SUM(M17:M24)</f>
        <v>0</v>
      </c>
      <c r="N25" s="50"/>
      <c r="O25" s="57">
        <f>SUM(O17:O24)</f>
        <v>0</v>
      </c>
      <c r="P25" s="57">
        <f>SUM(P17:P24)</f>
        <v>0</v>
      </c>
      <c r="Q25" s="50"/>
      <c r="R25" s="57">
        <f>SUM(R17:R24)</f>
        <v>0</v>
      </c>
      <c r="S25" s="57">
        <f>SUM(S17:S24)</f>
        <v>0</v>
      </c>
      <c r="T25" s="52"/>
      <c r="U25" s="57">
        <f>SUM(U17:U24)</f>
        <v>0</v>
      </c>
      <c r="V25" s="57">
        <f>SUM(V17:V24)</f>
        <v>0</v>
      </c>
      <c r="W25" s="52"/>
      <c r="X25" s="57">
        <f>SUM(X17:X24)</f>
        <v>0</v>
      </c>
      <c r="Y25" s="57">
        <f>SUM(Y17:Y24)</f>
        <v>0</v>
      </c>
      <c r="Z25" s="52"/>
      <c r="AA25" s="57">
        <f>SUM(AA17:AA24)</f>
        <v>0</v>
      </c>
      <c r="AB25" s="57">
        <f>SUM(AB17:AB24)</f>
        <v>0</v>
      </c>
      <c r="AC25" s="52"/>
      <c r="AD25" s="57">
        <f>SUM(AD17:AD24)</f>
        <v>0</v>
      </c>
      <c r="AE25" s="57">
        <f>SUM(AE17:AE24)</f>
        <v>0</v>
      </c>
      <c r="AF25" s="52"/>
      <c r="AG25" s="57">
        <f>SUM(AG17:AG24)</f>
        <v>0</v>
      </c>
      <c r="AH25" s="57">
        <f>SUM(AH17:AH24)</f>
        <v>0</v>
      </c>
      <c r="AI25" s="52"/>
      <c r="AJ25" s="57">
        <f>SUM(AJ17:AJ24)</f>
        <v>0</v>
      </c>
      <c r="AK25" s="57">
        <f>SUM(AK17:AK24)</f>
        <v>0</v>
      </c>
      <c r="AL25" s="52"/>
      <c r="AM25" s="57">
        <f>SUM(AM17:AM24)</f>
        <v>0</v>
      </c>
      <c r="AN25" s="57">
        <f>SUM(AN17:AN24)</f>
        <v>0</v>
      </c>
    </row>
    <row r="26" spans="1:40" ht="16.5" thickTop="1">
      <c r="H26" s="58"/>
      <c r="I26" s="59"/>
      <c r="J26" s="58"/>
      <c r="K26" s="58"/>
      <c r="L26" s="58"/>
      <c r="M26" s="58"/>
      <c r="N26" s="58"/>
      <c r="O26" s="58"/>
      <c r="P26" s="58"/>
      <c r="Q26" s="58"/>
      <c r="R26" s="58"/>
      <c r="T26" s="58"/>
      <c r="U26" s="58"/>
    </row>
    <row r="27" spans="1:40" ht="15.75">
      <c r="H27" s="58"/>
      <c r="I27" s="59"/>
      <c r="J27" s="58"/>
      <c r="K27" s="58"/>
      <c r="L27" s="58"/>
      <c r="M27" s="58"/>
      <c r="N27" s="58"/>
      <c r="O27" s="58"/>
      <c r="P27" s="58"/>
      <c r="Q27" s="58"/>
      <c r="R27" s="58"/>
      <c r="T27" s="58"/>
      <c r="U27" s="58"/>
    </row>
    <row r="28" spans="1:40">
      <c r="H28" s="58"/>
      <c r="I28" s="58"/>
      <c r="J28" s="58"/>
      <c r="K28" s="58"/>
      <c r="L28" s="58"/>
      <c r="M28" s="58"/>
      <c r="N28" s="58"/>
      <c r="O28" s="58"/>
      <c r="P28" s="58"/>
      <c r="Q28" s="58"/>
      <c r="R28" s="58"/>
      <c r="T28" s="58"/>
      <c r="U28" s="58"/>
    </row>
    <row r="29" spans="1:40">
      <c r="H29" s="58"/>
      <c r="I29" s="58"/>
      <c r="J29" s="58"/>
      <c r="K29" s="58"/>
      <c r="L29" s="58"/>
      <c r="M29" s="58"/>
      <c r="N29" s="58"/>
      <c r="O29" s="58"/>
      <c r="P29" s="58"/>
      <c r="Q29" s="58"/>
      <c r="R29" s="58"/>
      <c r="T29" s="58"/>
      <c r="U29" s="58"/>
    </row>
    <row r="30" spans="1:40">
      <c r="H30" s="58"/>
      <c r="I30" s="58"/>
      <c r="J30" s="58"/>
      <c r="K30" s="58"/>
      <c r="L30" s="58"/>
      <c r="M30" s="58"/>
      <c r="N30" s="58"/>
      <c r="O30" s="58"/>
      <c r="P30" s="58"/>
      <c r="Q30" s="58"/>
      <c r="R30" s="58"/>
      <c r="T30" s="58"/>
      <c r="U30" s="58"/>
    </row>
    <row r="31" spans="1:40">
      <c r="H31" s="58"/>
      <c r="I31" s="58"/>
      <c r="J31" s="58"/>
      <c r="K31" s="58"/>
      <c r="L31" s="58"/>
      <c r="M31" s="58"/>
      <c r="N31" s="58"/>
      <c r="O31" s="58"/>
      <c r="P31" s="58"/>
      <c r="Q31" s="58"/>
      <c r="R31" s="58"/>
      <c r="T31" s="58"/>
      <c r="U31" s="58"/>
    </row>
    <row r="32" spans="1:40">
      <c r="H32" s="58"/>
      <c r="I32" s="58"/>
      <c r="J32" s="58"/>
      <c r="K32" s="58"/>
      <c r="L32" s="58"/>
      <c r="M32" s="58"/>
      <c r="N32" s="58"/>
      <c r="O32" s="58"/>
      <c r="P32" s="58"/>
      <c r="Q32" s="58"/>
      <c r="R32" s="58"/>
      <c r="T32" s="58"/>
      <c r="U32" s="58"/>
    </row>
    <row r="33" spans="1:21" ht="15.75">
      <c r="A33" s="92" t="s">
        <v>637</v>
      </c>
      <c r="B33" s="92"/>
      <c r="C33" s="92"/>
      <c r="D33" s="92"/>
      <c r="E33" s="92"/>
      <c r="F33" s="92"/>
      <c r="G33" s="92"/>
      <c r="H33" s="60"/>
      <c r="I33" s="60"/>
      <c r="J33" s="61"/>
      <c r="K33" s="58"/>
      <c r="L33" s="58"/>
      <c r="M33" s="58"/>
      <c r="N33" s="58"/>
      <c r="O33" s="58"/>
      <c r="P33" s="58"/>
      <c r="Q33" s="58"/>
      <c r="R33" s="58"/>
      <c r="T33" s="58"/>
      <c r="U33" s="58"/>
    </row>
    <row r="34" spans="1:21" ht="16.5" thickBot="1">
      <c r="A34" s="46" t="s">
        <v>618</v>
      </c>
      <c r="B34" s="46"/>
      <c r="C34" s="46"/>
      <c r="D34" s="46"/>
      <c r="E34" s="92"/>
      <c r="F34" s="92"/>
      <c r="G34" s="92"/>
      <c r="H34" s="61"/>
      <c r="I34" s="61"/>
      <c r="J34" s="61"/>
      <c r="K34" s="58"/>
      <c r="L34" s="58"/>
      <c r="M34" s="58"/>
      <c r="N34" s="58"/>
      <c r="O34" s="58"/>
      <c r="P34" s="58"/>
      <c r="Q34" s="58"/>
      <c r="R34" s="58"/>
      <c r="T34" s="58"/>
      <c r="U34" s="58"/>
    </row>
    <row r="35" spans="1:21" ht="30" customHeight="1">
      <c r="A35" s="389" t="s">
        <v>638</v>
      </c>
      <c r="B35" s="389"/>
      <c r="C35" s="109">
        <f>D25</f>
        <v>0</v>
      </c>
      <c r="D35" s="62"/>
      <c r="E35" s="62"/>
      <c r="F35" s="62"/>
      <c r="G35" s="62"/>
      <c r="H35" s="85"/>
      <c r="I35" s="64"/>
      <c r="J35" s="64"/>
      <c r="K35" s="58"/>
      <c r="L35" s="58"/>
      <c r="M35" s="58"/>
      <c r="N35" s="58"/>
      <c r="O35" s="58"/>
      <c r="P35" s="58"/>
      <c r="Q35" s="58"/>
      <c r="R35" s="58"/>
      <c r="T35" s="58"/>
      <c r="U35" s="58"/>
    </row>
    <row r="36" spans="1:21" ht="15.6" customHeight="1">
      <c r="A36" s="62"/>
      <c r="B36" s="62"/>
      <c r="C36" s="62"/>
      <c r="D36" s="62"/>
      <c r="E36" s="62"/>
      <c r="F36" s="62"/>
      <c r="G36" s="62"/>
      <c r="H36" s="65"/>
      <c r="I36" s="65"/>
      <c r="J36" s="65"/>
      <c r="K36" s="58"/>
      <c r="L36" s="58"/>
      <c r="M36" s="58"/>
      <c r="N36" s="58"/>
      <c r="O36" s="58"/>
      <c r="P36" s="58"/>
      <c r="Q36" s="58"/>
      <c r="R36" s="58"/>
      <c r="T36" s="58"/>
      <c r="U36" s="58"/>
    </row>
    <row r="37" spans="1:21" ht="15.75" customHeight="1">
      <c r="A37" s="387" t="s">
        <v>639</v>
      </c>
      <c r="B37" s="387"/>
      <c r="C37" s="62"/>
      <c r="D37" s="62"/>
      <c r="E37" s="62"/>
      <c r="F37" s="62"/>
      <c r="G37" s="62"/>
      <c r="H37" s="85"/>
      <c r="I37" s="85"/>
      <c r="J37" s="85"/>
      <c r="K37" s="58"/>
      <c r="L37" s="58"/>
      <c r="M37" s="58"/>
      <c r="N37" s="58"/>
      <c r="O37" s="58"/>
      <c r="P37" s="58"/>
      <c r="Q37" s="58"/>
      <c r="R37" s="58"/>
      <c r="T37" s="58"/>
      <c r="U37" s="58"/>
    </row>
    <row r="38" spans="1:21" ht="15.75" customHeight="1">
      <c r="A38" s="62"/>
      <c r="B38" s="62"/>
      <c r="C38" s="62"/>
      <c r="D38" s="62"/>
      <c r="E38" s="62"/>
      <c r="F38" s="62"/>
      <c r="G38" s="62"/>
      <c r="H38" s="65"/>
      <c r="I38" s="65"/>
      <c r="J38" s="65"/>
      <c r="K38" s="58"/>
      <c r="L38" s="58"/>
      <c r="M38" s="58"/>
      <c r="N38" s="58"/>
      <c r="O38" s="58"/>
      <c r="P38" s="58"/>
      <c r="Q38" s="58"/>
      <c r="R38" s="58"/>
      <c r="T38" s="58"/>
      <c r="U38" s="58"/>
    </row>
    <row r="39" spans="1:21" ht="15.75" customHeight="1">
      <c r="A39" s="387" t="s">
        <v>640</v>
      </c>
      <c r="B39" s="387"/>
      <c r="C39" s="110">
        <f>E25</f>
        <v>0</v>
      </c>
      <c r="D39" s="62"/>
      <c r="E39" s="62"/>
      <c r="F39" s="62"/>
      <c r="G39" s="62"/>
      <c r="H39" s="85"/>
      <c r="I39" s="85"/>
      <c r="J39" s="85"/>
      <c r="K39" s="58"/>
      <c r="L39" s="58"/>
      <c r="M39" s="58"/>
      <c r="N39" s="58"/>
      <c r="O39" s="58"/>
      <c r="P39" s="58"/>
      <c r="Q39" s="58"/>
      <c r="R39" s="58"/>
      <c r="T39" s="58"/>
      <c r="U39" s="58"/>
    </row>
    <row r="40" spans="1:21" ht="15.75">
      <c r="A40" s="62"/>
      <c r="B40" s="62"/>
      <c r="C40" s="62"/>
      <c r="D40" s="62"/>
      <c r="E40" s="62"/>
      <c r="F40" s="62"/>
      <c r="G40" s="62"/>
      <c r="H40" s="65"/>
      <c r="I40" s="65"/>
      <c r="J40" s="65"/>
      <c r="K40" s="58"/>
      <c r="L40" s="58"/>
      <c r="M40" s="58"/>
      <c r="N40" s="58"/>
      <c r="O40" s="58"/>
      <c r="P40" s="58"/>
      <c r="Q40" s="58"/>
      <c r="R40" s="58"/>
      <c r="T40" s="58"/>
      <c r="U40" s="58"/>
    </row>
    <row r="41" spans="1:21" ht="33.75" customHeight="1">
      <c r="A41" s="353" t="s">
        <v>617</v>
      </c>
      <c r="B41" s="353"/>
      <c r="C41" s="62"/>
      <c r="D41" s="62"/>
      <c r="E41" s="62"/>
      <c r="F41" s="62"/>
      <c r="G41" s="62"/>
      <c r="H41" s="85"/>
      <c r="I41" s="85"/>
      <c r="J41" s="85"/>
      <c r="K41" s="58"/>
      <c r="L41" s="58"/>
      <c r="M41" s="58"/>
      <c r="N41" s="58"/>
      <c r="O41" s="58"/>
      <c r="P41" s="58"/>
      <c r="Q41" s="58"/>
      <c r="R41" s="58"/>
      <c r="T41" s="58"/>
      <c r="U41" s="58"/>
    </row>
    <row r="42" spans="1:21" ht="15.75">
      <c r="A42" s="62"/>
      <c r="B42" s="62"/>
      <c r="C42" s="62"/>
      <c r="D42" s="62"/>
      <c r="E42" s="62"/>
      <c r="F42" s="62"/>
      <c r="G42" s="62"/>
      <c r="H42" s="60"/>
      <c r="I42" s="60"/>
      <c r="J42" s="60"/>
      <c r="K42" s="58"/>
      <c r="L42" s="58"/>
      <c r="M42" s="58"/>
      <c r="N42" s="58"/>
      <c r="O42" s="58"/>
      <c r="P42" s="58"/>
      <c r="Q42" s="58"/>
      <c r="R42" s="58"/>
      <c r="T42" s="58"/>
      <c r="U42" s="58"/>
    </row>
    <row r="43" spans="1:21" ht="31.5" customHeight="1" thickBot="1">
      <c r="A43" s="387" t="s">
        <v>641</v>
      </c>
      <c r="B43" s="387"/>
      <c r="C43" s="111">
        <f>C35+C37-C39+C41</f>
        <v>0</v>
      </c>
      <c r="D43" s="62"/>
      <c r="E43" s="62"/>
      <c r="F43" s="62"/>
      <c r="G43" s="62"/>
      <c r="H43" s="85"/>
      <c r="I43" s="85"/>
      <c r="J43" s="85"/>
      <c r="K43" s="58"/>
      <c r="L43" s="58"/>
      <c r="M43" s="58"/>
      <c r="N43" s="58"/>
      <c r="O43" s="58"/>
      <c r="P43" s="58"/>
      <c r="Q43" s="58"/>
      <c r="R43" s="58"/>
      <c r="T43" s="58"/>
      <c r="U43" s="58"/>
    </row>
    <row r="44" spans="1:21" ht="16.5" thickTop="1">
      <c r="A44" s="62"/>
      <c r="B44" s="62"/>
      <c r="C44" s="62"/>
      <c r="D44" s="62"/>
      <c r="E44" s="62"/>
      <c r="F44" s="62"/>
      <c r="G44" s="62"/>
      <c r="H44" s="60"/>
      <c r="I44" s="60"/>
      <c r="J44" s="60"/>
      <c r="K44" s="58"/>
      <c r="L44" s="58"/>
      <c r="M44" s="58"/>
      <c r="N44" s="58"/>
      <c r="O44" s="58"/>
      <c r="P44" s="58"/>
      <c r="Q44" s="58"/>
      <c r="R44" s="58"/>
      <c r="T44" s="58"/>
      <c r="U44" s="58"/>
    </row>
    <row r="45" spans="1:21" ht="15.75">
      <c r="A45" s="62"/>
      <c r="B45" s="62"/>
      <c r="C45" s="62"/>
      <c r="D45" s="62"/>
      <c r="E45" s="62"/>
      <c r="F45" s="62"/>
      <c r="G45" s="62"/>
      <c r="H45" s="60"/>
      <c r="I45" s="60"/>
      <c r="J45" s="60"/>
      <c r="K45" s="58"/>
      <c r="L45" s="58"/>
      <c r="M45" s="58"/>
      <c r="N45" s="58"/>
      <c r="O45" s="58"/>
      <c r="P45" s="58"/>
      <c r="Q45" s="58"/>
      <c r="R45" s="58"/>
      <c r="T45" s="58"/>
      <c r="U45" s="58"/>
    </row>
    <row r="46" spans="1:21" ht="15.75">
      <c r="A46" s="92" t="s">
        <v>83</v>
      </c>
      <c r="B46" s="92"/>
      <c r="C46" s="62"/>
      <c r="D46" s="62"/>
      <c r="E46" s="62"/>
      <c r="F46" s="62"/>
      <c r="G46" s="62"/>
      <c r="H46" s="61"/>
      <c r="I46" s="61"/>
      <c r="J46" s="61"/>
      <c r="K46" s="58"/>
      <c r="L46" s="58"/>
      <c r="M46" s="58"/>
      <c r="N46" s="58"/>
      <c r="O46" s="58"/>
      <c r="P46" s="58"/>
      <c r="Q46" s="58"/>
      <c r="R46" s="58"/>
      <c r="T46" s="58"/>
      <c r="U46" s="58"/>
    </row>
    <row r="47" spans="1:21" ht="15.75">
      <c r="A47" s="92" t="s">
        <v>84</v>
      </c>
      <c r="B47" s="83" t="s">
        <v>3</v>
      </c>
      <c r="C47" s="62"/>
      <c r="D47" s="62"/>
      <c r="E47" s="62"/>
      <c r="F47" s="62"/>
      <c r="G47" s="62"/>
      <c r="I47" s="67"/>
      <c r="K47" s="58"/>
      <c r="L47" s="58"/>
      <c r="M47" s="58"/>
      <c r="N47" s="58"/>
      <c r="O47" s="58"/>
      <c r="P47" s="58"/>
      <c r="Q47" s="58"/>
      <c r="R47" s="58"/>
      <c r="T47" s="58"/>
      <c r="U47" s="58"/>
    </row>
    <row r="48" spans="1:21" ht="16.5" thickBot="1">
      <c r="A48" s="46" t="s">
        <v>18</v>
      </c>
      <c r="B48" s="47" t="s">
        <v>81</v>
      </c>
      <c r="C48" s="68"/>
      <c r="D48" s="68"/>
      <c r="E48" s="68"/>
      <c r="F48" s="68"/>
      <c r="G48" s="68"/>
      <c r="I48" s="67"/>
      <c r="K48" s="58"/>
      <c r="L48" s="58"/>
      <c r="M48" s="58"/>
      <c r="N48" s="58"/>
      <c r="O48" s="58"/>
      <c r="P48" s="58"/>
      <c r="Q48" s="58"/>
      <c r="R48" s="58"/>
      <c r="T48" s="58"/>
      <c r="U48" s="58"/>
    </row>
    <row r="49" spans="1:40" ht="15.75">
      <c r="A49" s="48">
        <v>2024</v>
      </c>
      <c r="B49" s="63">
        <f>M25</f>
        <v>0</v>
      </c>
      <c r="C49" s="62"/>
      <c r="D49" s="62"/>
      <c r="E49" s="62"/>
      <c r="F49" s="62"/>
      <c r="G49" s="62"/>
      <c r="I49" s="69"/>
      <c r="K49" s="58"/>
      <c r="L49" s="58"/>
      <c r="M49" s="58"/>
      <c r="N49" s="58"/>
      <c r="O49" s="58"/>
      <c r="P49" s="58"/>
      <c r="Q49" s="58"/>
      <c r="R49" s="58"/>
      <c r="T49" s="58"/>
      <c r="U49" s="58"/>
    </row>
    <row r="50" spans="1:40" ht="15.75">
      <c r="A50" s="48">
        <v>2025</v>
      </c>
      <c r="B50" s="63">
        <f>P25</f>
        <v>0</v>
      </c>
      <c r="C50" s="62"/>
      <c r="D50" s="62"/>
      <c r="E50" s="62"/>
      <c r="F50" s="62"/>
      <c r="G50" s="62"/>
      <c r="I50" s="62"/>
      <c r="K50" s="58"/>
      <c r="L50" s="58"/>
      <c r="M50" s="58"/>
      <c r="N50" s="58"/>
      <c r="O50" s="58"/>
      <c r="P50" s="58"/>
      <c r="Q50" s="58"/>
      <c r="R50" s="58"/>
      <c r="T50" s="58"/>
      <c r="U50" s="58"/>
    </row>
    <row r="51" spans="1:40" ht="15.75">
      <c r="A51" s="48">
        <v>2026</v>
      </c>
      <c r="B51" s="63">
        <f>S25</f>
        <v>0</v>
      </c>
      <c r="C51" s="62"/>
      <c r="D51" s="62"/>
      <c r="E51" s="62"/>
      <c r="F51" s="62"/>
      <c r="G51" s="62"/>
      <c r="I51" s="69"/>
      <c r="K51" s="58"/>
      <c r="L51" s="58"/>
      <c r="M51" s="58"/>
      <c r="N51" s="58"/>
      <c r="O51" s="58"/>
      <c r="P51" s="58"/>
      <c r="Q51" s="58"/>
      <c r="R51" s="58"/>
      <c r="T51" s="58"/>
      <c r="U51" s="58"/>
    </row>
    <row r="52" spans="1:40" ht="15.75">
      <c r="A52" s="48">
        <v>2027</v>
      </c>
      <c r="B52" s="63">
        <f>V25</f>
        <v>0</v>
      </c>
      <c r="C52" s="62"/>
      <c r="D52" s="62"/>
      <c r="E52" s="62"/>
      <c r="F52" s="62"/>
      <c r="G52" s="62"/>
      <c r="I52" s="69"/>
      <c r="K52" s="58"/>
      <c r="L52" s="58"/>
      <c r="M52" s="58"/>
      <c r="N52" s="58"/>
      <c r="O52" s="58"/>
      <c r="P52" s="58"/>
      <c r="Q52" s="58"/>
      <c r="R52" s="58"/>
      <c r="T52" s="58"/>
      <c r="U52" s="58"/>
    </row>
    <row r="53" spans="1:40" ht="15.75">
      <c r="A53" s="48">
        <v>2028</v>
      </c>
      <c r="B53" s="63">
        <f>Y25</f>
        <v>0</v>
      </c>
      <c r="C53" s="62"/>
      <c r="D53" s="62"/>
      <c r="E53" s="62"/>
      <c r="F53" s="62"/>
      <c r="G53" s="62"/>
      <c r="I53" s="69"/>
      <c r="K53" s="58"/>
      <c r="L53" s="58"/>
      <c r="M53" s="58"/>
      <c r="N53" s="58"/>
      <c r="O53" s="58"/>
      <c r="P53" s="58"/>
      <c r="Q53" s="58"/>
      <c r="R53" s="58"/>
      <c r="T53" s="58"/>
      <c r="U53" s="58"/>
    </row>
    <row r="54" spans="1:40" ht="16.5" thickBot="1">
      <c r="A54" s="48" t="s">
        <v>624</v>
      </c>
      <c r="B54" s="63">
        <f>SUM(AB25+AE25+AH25+AK25+AN25)</f>
        <v>0</v>
      </c>
      <c r="C54" s="62"/>
      <c r="D54" s="62"/>
      <c r="E54" s="62"/>
      <c r="F54" s="62"/>
      <c r="G54" s="62"/>
      <c r="I54" s="69"/>
      <c r="K54" s="58"/>
      <c r="L54" s="58"/>
      <c r="M54" s="58"/>
      <c r="N54" s="58"/>
      <c r="O54" s="58"/>
      <c r="P54" s="58"/>
      <c r="Q54" s="58"/>
      <c r="R54" s="58"/>
      <c r="T54" s="58"/>
      <c r="U54" s="58"/>
    </row>
    <row r="55" spans="1:40" ht="16.5" thickBot="1">
      <c r="A55" s="62"/>
      <c r="B55" s="70">
        <f>SUM(B49:B54)</f>
        <v>0</v>
      </c>
      <c r="C55" s="62"/>
      <c r="D55" s="62"/>
      <c r="E55" s="62"/>
      <c r="F55" s="62"/>
      <c r="G55" s="62"/>
      <c r="I55" s="69"/>
      <c r="K55" s="58"/>
      <c r="L55" s="58"/>
      <c r="M55" s="58"/>
      <c r="N55" s="58"/>
      <c r="O55" s="58"/>
      <c r="P55" s="58"/>
      <c r="Q55" s="58"/>
      <c r="R55" s="58"/>
      <c r="T55" s="58"/>
      <c r="U55" s="58"/>
    </row>
    <row r="56" spans="1:40" ht="16.5" thickTop="1">
      <c r="A56" s="42"/>
      <c r="B56" s="42"/>
      <c r="C56" s="42"/>
      <c r="D56" s="42"/>
      <c r="E56" s="42"/>
      <c r="F56" s="42"/>
      <c r="G56" s="42"/>
    </row>
    <row r="57" spans="1:40" ht="15.75">
      <c r="A57" s="113"/>
      <c r="B57" s="113"/>
      <c r="C57" s="113"/>
      <c r="D57" s="113"/>
      <c r="E57" s="113"/>
      <c r="F57" s="113"/>
      <c r="G57" s="113"/>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c r="H58" s="58"/>
      <c r="I58" s="71"/>
      <c r="J58" s="58"/>
      <c r="K58" s="58"/>
      <c r="L58" s="58"/>
      <c r="M58" s="58"/>
      <c r="N58" s="58"/>
      <c r="O58" s="58"/>
      <c r="P58" s="58"/>
      <c r="Q58" s="58"/>
      <c r="R58" s="58"/>
      <c r="T58" s="58"/>
      <c r="U58" s="58"/>
    </row>
    <row r="59" spans="1:40">
      <c r="H59" s="58"/>
      <c r="I59" s="71"/>
      <c r="J59" s="58"/>
      <c r="K59" s="58"/>
      <c r="L59" s="58"/>
      <c r="M59" s="58"/>
      <c r="N59" s="58"/>
      <c r="O59" s="58"/>
      <c r="P59" s="58"/>
      <c r="Q59" s="58"/>
      <c r="R59" s="58"/>
      <c r="T59" s="58"/>
      <c r="U59" s="58"/>
    </row>
    <row r="60" spans="1:40">
      <c r="H60" s="58"/>
      <c r="I60" s="58"/>
      <c r="J60" s="58"/>
      <c r="K60" s="58"/>
      <c r="L60" s="58"/>
      <c r="M60" s="58"/>
      <c r="N60" s="58"/>
      <c r="O60" s="58"/>
      <c r="P60" s="58"/>
      <c r="Q60" s="58"/>
      <c r="R60" s="58"/>
      <c r="T60" s="58"/>
      <c r="U60" s="58"/>
    </row>
    <row r="61" spans="1:40">
      <c r="H61" s="58"/>
      <c r="I61" s="58"/>
      <c r="J61" s="58"/>
      <c r="K61" s="58"/>
      <c r="L61" s="58"/>
      <c r="M61" s="58"/>
      <c r="N61" s="58"/>
      <c r="O61" s="58"/>
      <c r="P61" s="58"/>
      <c r="Q61" s="58"/>
      <c r="R61" s="58"/>
      <c r="T61" s="58"/>
      <c r="U61" s="58"/>
    </row>
    <row r="62" spans="1:40">
      <c r="H62" s="58"/>
      <c r="I62" s="58"/>
      <c r="J62" s="58"/>
      <c r="K62" s="58"/>
      <c r="L62" s="58"/>
      <c r="M62" s="58"/>
      <c r="N62" s="58"/>
      <c r="O62" s="58"/>
      <c r="P62" s="58"/>
      <c r="Q62" s="58"/>
      <c r="R62" s="58"/>
      <c r="T62" s="58"/>
      <c r="U62" s="58"/>
    </row>
    <row r="63" spans="1:40">
      <c r="H63" s="58"/>
      <c r="I63" s="58"/>
      <c r="J63" s="58"/>
      <c r="K63" s="58"/>
      <c r="L63" s="58"/>
      <c r="M63" s="58"/>
      <c r="N63" s="58"/>
      <c r="O63" s="58"/>
      <c r="P63" s="58"/>
      <c r="Q63" s="58"/>
      <c r="R63" s="58"/>
      <c r="T63" s="58"/>
      <c r="U63" s="58"/>
    </row>
    <row r="64" spans="1:40">
      <c r="H64" s="58"/>
      <c r="I64" s="58"/>
      <c r="J64" s="58"/>
      <c r="K64" s="58"/>
      <c r="L64" s="58"/>
      <c r="M64" s="58"/>
      <c r="N64" s="58"/>
      <c r="O64" s="58"/>
      <c r="P64" s="58"/>
      <c r="Q64" s="58"/>
      <c r="R64" s="58"/>
      <c r="T64" s="58"/>
      <c r="U64" s="58"/>
    </row>
    <row r="65" spans="8:21">
      <c r="H65" s="58"/>
      <c r="I65" s="58"/>
      <c r="J65" s="58"/>
      <c r="K65" s="58"/>
      <c r="L65" s="58"/>
      <c r="M65" s="58"/>
      <c r="N65" s="58"/>
      <c r="O65" s="58"/>
      <c r="P65" s="58"/>
      <c r="Q65" s="58"/>
      <c r="R65" s="58"/>
      <c r="T65" s="58"/>
      <c r="U65" s="58"/>
    </row>
    <row r="66" spans="8:21">
      <c r="H66" s="58"/>
      <c r="I66" s="58"/>
      <c r="J66" s="58"/>
      <c r="K66" s="58"/>
      <c r="L66" s="58"/>
      <c r="M66" s="58"/>
      <c r="N66" s="58"/>
      <c r="O66" s="58"/>
      <c r="P66" s="58"/>
      <c r="Q66" s="58"/>
      <c r="R66" s="58"/>
      <c r="T66" s="58"/>
      <c r="U66" s="58"/>
    </row>
    <row r="67" spans="8:21">
      <c r="H67" s="58"/>
      <c r="I67" s="58"/>
      <c r="J67" s="58"/>
      <c r="K67" s="58"/>
      <c r="L67" s="58"/>
      <c r="M67" s="58"/>
      <c r="N67" s="58"/>
      <c r="O67" s="58"/>
      <c r="P67" s="58"/>
      <c r="Q67" s="58"/>
      <c r="R67" s="58"/>
      <c r="T67" s="58"/>
      <c r="U67" s="58"/>
    </row>
    <row r="68" spans="8:21">
      <c r="H68" s="58"/>
      <c r="I68" s="58"/>
      <c r="J68" s="58"/>
      <c r="K68" s="58"/>
      <c r="L68" s="58"/>
      <c r="M68" s="58"/>
      <c r="N68" s="58"/>
      <c r="O68" s="58"/>
      <c r="P68" s="58"/>
      <c r="Q68" s="58"/>
      <c r="R68" s="58"/>
      <c r="T68" s="58"/>
      <c r="U68" s="58"/>
    </row>
    <row r="69" spans="8:21">
      <c r="H69" s="58"/>
      <c r="I69" s="58"/>
      <c r="J69" s="58"/>
      <c r="K69" s="58"/>
      <c r="L69" s="58"/>
      <c r="M69" s="58"/>
      <c r="N69" s="58"/>
      <c r="O69" s="58"/>
      <c r="P69" s="58"/>
      <c r="Q69" s="58"/>
      <c r="R69" s="58"/>
      <c r="T69" s="58"/>
      <c r="U69" s="58"/>
    </row>
    <row r="70" spans="8:21">
      <c r="H70" s="58"/>
      <c r="I70" s="58"/>
      <c r="J70" s="58"/>
      <c r="K70" s="58"/>
      <c r="L70" s="58"/>
      <c r="M70" s="58"/>
      <c r="N70" s="58"/>
      <c r="O70" s="58"/>
      <c r="P70" s="58"/>
      <c r="Q70" s="58"/>
      <c r="R70" s="58"/>
      <c r="T70" s="58"/>
      <c r="U70" s="58"/>
    </row>
    <row r="71" spans="8:21">
      <c r="H71" s="58"/>
      <c r="I71" s="58"/>
      <c r="J71" s="58"/>
      <c r="K71" s="58"/>
      <c r="L71" s="58"/>
      <c r="M71" s="58"/>
      <c r="N71" s="58"/>
      <c r="O71" s="58"/>
      <c r="P71" s="58"/>
      <c r="Q71" s="58"/>
      <c r="R71" s="58"/>
      <c r="T71" s="58"/>
      <c r="U71" s="58"/>
    </row>
    <row r="72" spans="8:21">
      <c r="H72" s="58"/>
      <c r="I72" s="58"/>
      <c r="J72" s="58"/>
      <c r="K72" s="58"/>
      <c r="L72" s="58"/>
      <c r="M72" s="58"/>
      <c r="N72" s="58"/>
      <c r="O72" s="58"/>
      <c r="P72" s="58"/>
      <c r="Q72" s="58"/>
      <c r="R72" s="58"/>
      <c r="T72" s="58"/>
      <c r="U72" s="58"/>
    </row>
    <row r="73" spans="8:21">
      <c r="H73" s="58"/>
      <c r="I73" s="58"/>
      <c r="J73" s="58"/>
      <c r="K73" s="58"/>
      <c r="L73" s="58"/>
      <c r="M73" s="58"/>
      <c r="N73" s="58"/>
      <c r="O73" s="58"/>
      <c r="P73" s="58"/>
      <c r="Q73" s="58"/>
      <c r="R73" s="58"/>
      <c r="T73" s="58"/>
      <c r="U73" s="58"/>
    </row>
    <row r="74" spans="8:21">
      <c r="H74" s="58"/>
      <c r="I74" s="58"/>
      <c r="J74" s="58"/>
      <c r="K74" s="58"/>
      <c r="L74" s="58"/>
      <c r="M74" s="58"/>
      <c r="N74" s="58"/>
      <c r="O74" s="58"/>
      <c r="P74" s="58"/>
      <c r="Q74" s="58"/>
      <c r="R74" s="58"/>
      <c r="T74" s="58"/>
      <c r="U74" s="58"/>
    </row>
    <row r="75" spans="8:21">
      <c r="H75" s="58"/>
      <c r="I75" s="58"/>
      <c r="J75" s="58"/>
      <c r="K75" s="58"/>
      <c r="L75" s="58"/>
      <c r="M75" s="58"/>
      <c r="N75" s="58"/>
      <c r="O75" s="58"/>
      <c r="P75" s="58"/>
      <c r="Q75" s="58"/>
      <c r="R75" s="58"/>
      <c r="T75" s="58"/>
      <c r="U75" s="58"/>
    </row>
    <row r="76" spans="8:21">
      <c r="H76" s="58"/>
      <c r="I76" s="58"/>
      <c r="J76" s="58"/>
      <c r="K76" s="58"/>
      <c r="L76" s="58"/>
      <c r="M76" s="58"/>
      <c r="N76" s="58"/>
      <c r="O76" s="58"/>
      <c r="P76" s="58"/>
      <c r="Q76" s="58"/>
      <c r="R76" s="58"/>
      <c r="T76" s="58"/>
      <c r="U76" s="58"/>
    </row>
    <row r="77" spans="8:21">
      <c r="H77" s="58"/>
      <c r="I77" s="58"/>
      <c r="J77" s="58"/>
      <c r="K77" s="58"/>
      <c r="L77" s="58"/>
      <c r="M77" s="58"/>
      <c r="N77" s="58"/>
      <c r="O77" s="58"/>
      <c r="P77" s="58"/>
      <c r="Q77" s="58"/>
      <c r="R77" s="58"/>
      <c r="T77" s="58"/>
      <c r="U77" s="58"/>
    </row>
    <row r="78" spans="8:21">
      <c r="H78" s="58"/>
      <c r="I78" s="58"/>
      <c r="J78" s="58"/>
      <c r="K78" s="58"/>
      <c r="L78" s="58"/>
      <c r="M78" s="58"/>
      <c r="N78" s="58"/>
      <c r="O78" s="58"/>
      <c r="P78" s="58"/>
      <c r="Q78" s="58"/>
      <c r="R78" s="58"/>
      <c r="T78" s="58"/>
      <c r="U78" s="58"/>
    </row>
    <row r="79" spans="8:21">
      <c r="H79" s="58"/>
      <c r="I79" s="58"/>
      <c r="J79" s="58"/>
      <c r="K79" s="58"/>
      <c r="L79" s="58"/>
      <c r="M79" s="58"/>
      <c r="N79" s="58"/>
      <c r="O79" s="58"/>
      <c r="P79" s="58"/>
      <c r="Q79" s="58"/>
      <c r="R79" s="58"/>
      <c r="T79" s="58"/>
      <c r="U79" s="58"/>
    </row>
    <row r="80" spans="8:21">
      <c r="H80" s="58"/>
      <c r="I80" s="58"/>
      <c r="J80" s="58"/>
      <c r="K80" s="58"/>
      <c r="L80" s="58"/>
      <c r="M80" s="58"/>
      <c r="N80" s="58"/>
      <c r="O80" s="58"/>
      <c r="P80" s="58"/>
      <c r="Q80" s="58"/>
      <c r="R80" s="58"/>
      <c r="T80" s="58"/>
      <c r="U80" s="58"/>
    </row>
    <row r="81" spans="8:21">
      <c r="H81" s="58"/>
      <c r="I81" s="58"/>
      <c r="J81" s="58"/>
      <c r="K81" s="58"/>
      <c r="L81" s="58"/>
      <c r="M81" s="58"/>
      <c r="N81" s="58"/>
      <c r="O81" s="58"/>
      <c r="P81" s="58"/>
      <c r="Q81" s="58"/>
      <c r="R81" s="58"/>
      <c r="T81" s="58"/>
      <c r="U81" s="58"/>
    </row>
    <row r="82" spans="8:21">
      <c r="H82" s="58"/>
      <c r="I82" s="58"/>
      <c r="J82" s="58"/>
      <c r="K82" s="58"/>
      <c r="L82" s="58"/>
      <c r="M82" s="58"/>
      <c r="N82" s="58"/>
      <c r="O82" s="58"/>
      <c r="P82" s="58"/>
      <c r="Q82" s="58"/>
      <c r="R82" s="58"/>
      <c r="T82" s="58"/>
      <c r="U82" s="58"/>
    </row>
    <row r="83" spans="8:21">
      <c r="H83" s="58"/>
      <c r="I83" s="58"/>
      <c r="J83" s="58"/>
      <c r="K83" s="58"/>
      <c r="L83" s="58"/>
      <c r="M83" s="58"/>
      <c r="N83" s="58"/>
      <c r="O83" s="58"/>
      <c r="P83" s="58"/>
      <c r="Q83" s="58"/>
      <c r="R83" s="58"/>
      <c r="T83" s="58"/>
      <c r="U83" s="58"/>
    </row>
    <row r="84" spans="8:21">
      <c r="H84" s="58"/>
      <c r="I84" s="58"/>
      <c r="J84" s="58"/>
      <c r="K84" s="58"/>
      <c r="L84" s="58"/>
      <c r="M84" s="58"/>
      <c r="N84" s="58"/>
      <c r="O84" s="58"/>
      <c r="P84" s="58"/>
      <c r="Q84" s="58"/>
      <c r="R84" s="58"/>
      <c r="T84" s="58"/>
      <c r="U84" s="58"/>
    </row>
    <row r="85" spans="8:21">
      <c r="H85" s="58"/>
      <c r="I85" s="58"/>
      <c r="J85" s="58"/>
      <c r="K85" s="58"/>
      <c r="L85" s="58"/>
      <c r="M85" s="58"/>
      <c r="N85" s="58"/>
      <c r="O85" s="58"/>
      <c r="P85" s="58"/>
      <c r="Q85" s="58"/>
      <c r="R85" s="58"/>
      <c r="T85" s="58"/>
      <c r="U85" s="58"/>
    </row>
    <row r="86" spans="8:21">
      <c r="H86" s="58"/>
      <c r="I86" s="58"/>
      <c r="J86" s="58"/>
      <c r="K86" s="58"/>
      <c r="L86" s="58"/>
      <c r="M86" s="58"/>
      <c r="N86" s="58"/>
      <c r="O86" s="58"/>
      <c r="P86" s="58"/>
      <c r="Q86" s="58"/>
      <c r="R86" s="58"/>
      <c r="T86" s="58"/>
      <c r="U86" s="58"/>
    </row>
    <row r="87" spans="8:21">
      <c r="H87" s="58"/>
      <c r="I87" s="58"/>
      <c r="J87" s="58"/>
      <c r="K87" s="58"/>
      <c r="L87" s="58"/>
      <c r="M87" s="58"/>
      <c r="N87" s="58"/>
      <c r="O87" s="58"/>
      <c r="P87" s="58"/>
      <c r="Q87" s="58"/>
      <c r="R87" s="58"/>
      <c r="T87" s="58"/>
      <c r="U87" s="58"/>
    </row>
    <row r="88" spans="8:21">
      <c r="H88" s="58"/>
      <c r="I88" s="58"/>
      <c r="J88" s="58"/>
      <c r="K88" s="58"/>
      <c r="L88" s="58"/>
      <c r="M88" s="58"/>
      <c r="N88" s="58"/>
      <c r="O88" s="58"/>
      <c r="P88" s="58"/>
      <c r="Q88" s="58"/>
      <c r="R88" s="58"/>
      <c r="T88" s="58"/>
      <c r="U88" s="58"/>
    </row>
    <row r="89" spans="8:21">
      <c r="H89" s="58"/>
      <c r="I89" s="58"/>
      <c r="J89" s="58"/>
      <c r="K89" s="58"/>
      <c r="L89" s="58"/>
      <c r="M89" s="58"/>
      <c r="N89" s="58"/>
      <c r="O89" s="58"/>
      <c r="P89" s="58"/>
      <c r="Q89" s="58"/>
      <c r="R89" s="58"/>
      <c r="T89" s="58"/>
      <c r="U89" s="58"/>
    </row>
    <row r="90" spans="8:21">
      <c r="H90" s="58"/>
      <c r="I90" s="58"/>
      <c r="J90" s="58"/>
      <c r="K90" s="58"/>
      <c r="L90" s="58"/>
      <c r="M90" s="58"/>
      <c r="N90" s="58"/>
      <c r="O90" s="58"/>
      <c r="P90" s="58"/>
      <c r="Q90" s="58"/>
      <c r="R90" s="58"/>
      <c r="T90" s="58"/>
      <c r="U90" s="58"/>
    </row>
    <row r="91" spans="8:21">
      <c r="H91" s="58"/>
      <c r="I91" s="58"/>
      <c r="J91" s="58"/>
      <c r="K91" s="58"/>
      <c r="L91" s="58"/>
      <c r="M91" s="58"/>
      <c r="N91" s="58"/>
      <c r="O91" s="58"/>
      <c r="P91" s="58"/>
      <c r="Q91" s="58"/>
      <c r="R91" s="58"/>
      <c r="T91" s="58"/>
      <c r="U91" s="58"/>
    </row>
    <row r="92" spans="8:21">
      <c r="H92" s="58"/>
      <c r="I92" s="58"/>
      <c r="J92" s="58"/>
      <c r="K92" s="58"/>
      <c r="L92" s="58"/>
      <c r="M92" s="58"/>
      <c r="N92" s="58"/>
      <c r="O92" s="58"/>
      <c r="P92" s="58"/>
      <c r="Q92" s="58"/>
      <c r="R92" s="58"/>
      <c r="T92" s="58"/>
      <c r="U92" s="58"/>
    </row>
    <row r="93" spans="8:21">
      <c r="H93" s="58"/>
      <c r="I93" s="58"/>
      <c r="J93" s="58"/>
      <c r="K93" s="58"/>
      <c r="L93" s="58"/>
      <c r="M93" s="58"/>
      <c r="N93" s="58"/>
      <c r="O93" s="58"/>
      <c r="P93" s="58"/>
      <c r="Q93" s="58"/>
      <c r="R93" s="58"/>
      <c r="T93" s="58"/>
      <c r="U93" s="58"/>
    </row>
    <row r="94" spans="8:21">
      <c r="H94" s="58"/>
      <c r="I94" s="58"/>
      <c r="J94" s="58"/>
      <c r="K94" s="58"/>
      <c r="L94" s="58"/>
      <c r="M94" s="58"/>
      <c r="N94" s="58"/>
      <c r="O94" s="58"/>
      <c r="P94" s="58"/>
      <c r="Q94" s="58"/>
      <c r="R94" s="58"/>
      <c r="T94" s="58"/>
      <c r="U94" s="58"/>
    </row>
    <row r="95" spans="8:21">
      <c r="H95" s="58"/>
      <c r="I95" s="58"/>
      <c r="J95" s="58"/>
      <c r="K95" s="58"/>
      <c r="L95" s="58"/>
      <c r="M95" s="58"/>
      <c r="N95" s="58"/>
      <c r="O95" s="58"/>
      <c r="P95" s="58"/>
      <c r="Q95" s="58"/>
      <c r="R95" s="58"/>
      <c r="T95" s="58"/>
      <c r="U95" s="58"/>
    </row>
    <row r="96" spans="8:21">
      <c r="H96" s="58"/>
      <c r="I96" s="58"/>
      <c r="J96" s="58"/>
      <c r="K96" s="58"/>
      <c r="L96" s="58"/>
      <c r="M96" s="58"/>
      <c r="N96" s="58"/>
      <c r="O96" s="58"/>
      <c r="P96" s="58"/>
      <c r="Q96" s="58"/>
      <c r="R96" s="58"/>
      <c r="T96" s="58"/>
      <c r="U96" s="58"/>
    </row>
    <row r="97" spans="8:21">
      <c r="H97" s="58"/>
      <c r="I97" s="58"/>
      <c r="J97" s="58"/>
      <c r="K97" s="58"/>
      <c r="L97" s="58"/>
      <c r="M97" s="58"/>
      <c r="N97" s="58"/>
      <c r="O97" s="58"/>
      <c r="P97" s="58"/>
      <c r="Q97" s="58"/>
      <c r="R97" s="58"/>
      <c r="T97" s="58"/>
      <c r="U97" s="58"/>
    </row>
    <row r="98" spans="8:21">
      <c r="H98" s="58"/>
      <c r="I98" s="58"/>
      <c r="J98" s="58"/>
      <c r="K98" s="58"/>
      <c r="L98" s="58"/>
      <c r="M98" s="58"/>
      <c r="N98" s="58"/>
      <c r="O98" s="58"/>
      <c r="P98" s="58"/>
      <c r="Q98" s="58"/>
      <c r="R98" s="58"/>
      <c r="T98" s="58"/>
      <c r="U98" s="58"/>
    </row>
    <row r="99" spans="8:21">
      <c r="H99" s="58"/>
      <c r="I99" s="58"/>
      <c r="J99" s="58"/>
      <c r="K99" s="58"/>
      <c r="L99" s="58"/>
      <c r="M99" s="58"/>
      <c r="N99" s="58"/>
      <c r="O99" s="58"/>
      <c r="P99" s="58"/>
      <c r="Q99" s="58"/>
      <c r="R99" s="58"/>
      <c r="T99" s="58"/>
      <c r="U99" s="58"/>
    </row>
    <row r="100" spans="8:21">
      <c r="H100" s="58"/>
      <c r="I100" s="58"/>
      <c r="J100" s="58"/>
      <c r="K100" s="58"/>
      <c r="L100" s="58"/>
      <c r="M100" s="58"/>
      <c r="N100" s="58"/>
      <c r="O100" s="58"/>
      <c r="P100" s="58"/>
      <c r="Q100" s="58"/>
      <c r="R100" s="58"/>
      <c r="T100" s="58"/>
      <c r="U100" s="58"/>
    </row>
    <row r="101" spans="8:21">
      <c r="H101" s="58"/>
      <c r="I101" s="58"/>
      <c r="J101" s="58"/>
      <c r="K101" s="58"/>
      <c r="L101" s="58"/>
      <c r="M101" s="58"/>
      <c r="N101" s="58"/>
      <c r="O101" s="58"/>
      <c r="P101" s="58"/>
      <c r="Q101" s="58"/>
      <c r="R101" s="58"/>
      <c r="T101" s="58"/>
      <c r="U101" s="58"/>
    </row>
    <row r="102" spans="8:21">
      <c r="H102" s="58"/>
      <c r="I102" s="58"/>
      <c r="J102" s="58"/>
      <c r="K102" s="58"/>
      <c r="L102" s="58"/>
      <c r="M102" s="58"/>
      <c r="N102" s="58"/>
      <c r="O102" s="58"/>
      <c r="P102" s="58"/>
      <c r="Q102" s="58"/>
      <c r="R102" s="58"/>
      <c r="T102" s="58"/>
      <c r="U102" s="58"/>
    </row>
    <row r="103" spans="8:21">
      <c r="H103" s="58"/>
      <c r="I103" s="58"/>
      <c r="J103" s="58"/>
      <c r="K103" s="58"/>
      <c r="L103" s="58"/>
      <c r="M103" s="58"/>
      <c r="N103" s="58"/>
      <c r="O103" s="58"/>
      <c r="P103" s="58"/>
      <c r="Q103" s="58"/>
      <c r="R103" s="58"/>
      <c r="T103" s="58"/>
      <c r="U103" s="58"/>
    </row>
    <row r="104" spans="8:21">
      <c r="H104" s="58"/>
      <c r="I104" s="58"/>
      <c r="J104" s="58"/>
      <c r="K104" s="58"/>
      <c r="L104" s="58"/>
      <c r="M104" s="58"/>
      <c r="N104" s="58"/>
      <c r="O104" s="58"/>
      <c r="P104" s="58"/>
      <c r="Q104" s="58"/>
      <c r="R104" s="58"/>
      <c r="T104" s="58"/>
      <c r="U104" s="58"/>
    </row>
    <row r="105" spans="8:21">
      <c r="H105" s="58"/>
      <c r="I105" s="58"/>
      <c r="J105" s="58"/>
      <c r="K105" s="58"/>
      <c r="L105" s="58"/>
      <c r="M105" s="58"/>
      <c r="N105" s="58"/>
      <c r="O105" s="58"/>
      <c r="P105" s="58"/>
      <c r="Q105" s="58"/>
      <c r="R105" s="58"/>
      <c r="T105" s="58"/>
      <c r="U105" s="58"/>
    </row>
    <row r="106" spans="8:21">
      <c r="H106" s="58"/>
      <c r="I106" s="58"/>
      <c r="J106" s="58"/>
      <c r="K106" s="58"/>
      <c r="L106" s="58"/>
      <c r="M106" s="58"/>
      <c r="N106" s="58"/>
      <c r="O106" s="58"/>
      <c r="P106" s="58"/>
      <c r="Q106" s="58"/>
      <c r="R106" s="58"/>
      <c r="T106" s="58"/>
      <c r="U106" s="58"/>
    </row>
    <row r="107" spans="8:21">
      <c r="H107" s="58"/>
      <c r="I107" s="58"/>
      <c r="J107" s="58"/>
      <c r="K107" s="58"/>
      <c r="L107" s="58"/>
      <c r="M107" s="58"/>
      <c r="N107" s="58"/>
      <c r="O107" s="58"/>
      <c r="P107" s="58"/>
      <c r="Q107" s="58"/>
      <c r="R107" s="58"/>
      <c r="T107" s="58"/>
      <c r="U107" s="58"/>
    </row>
    <row r="108" spans="8:21">
      <c r="H108" s="58"/>
      <c r="I108" s="58"/>
      <c r="J108" s="58"/>
      <c r="K108" s="58"/>
      <c r="L108" s="58"/>
      <c r="M108" s="58"/>
      <c r="N108" s="58"/>
      <c r="O108" s="58"/>
      <c r="P108" s="58"/>
      <c r="Q108" s="58"/>
      <c r="R108" s="58"/>
      <c r="T108" s="58"/>
      <c r="U108" s="58"/>
    </row>
    <row r="109" spans="8:21">
      <c r="H109" s="58"/>
      <c r="I109" s="58"/>
      <c r="J109" s="58"/>
      <c r="K109" s="58"/>
      <c r="L109" s="58"/>
      <c r="M109" s="58"/>
      <c r="N109" s="58"/>
      <c r="O109" s="58"/>
      <c r="P109" s="58"/>
      <c r="Q109" s="58"/>
      <c r="R109" s="58"/>
      <c r="T109" s="58"/>
      <c r="U109" s="58"/>
    </row>
    <row r="110" spans="8:21">
      <c r="H110" s="58"/>
      <c r="I110" s="58"/>
      <c r="J110" s="58"/>
      <c r="K110" s="58"/>
      <c r="L110" s="58"/>
      <c r="M110" s="58"/>
      <c r="N110" s="58"/>
      <c r="O110" s="58"/>
      <c r="P110" s="58"/>
      <c r="Q110" s="58"/>
      <c r="R110" s="58"/>
      <c r="T110" s="58"/>
      <c r="U110" s="58"/>
    </row>
    <row r="111" spans="8:21">
      <c r="H111" s="58"/>
      <c r="I111" s="58"/>
      <c r="J111" s="58"/>
      <c r="K111" s="58"/>
      <c r="L111" s="58"/>
      <c r="M111" s="58"/>
      <c r="N111" s="58"/>
      <c r="O111" s="58"/>
      <c r="P111" s="58"/>
      <c r="Q111" s="58"/>
      <c r="R111" s="58"/>
      <c r="T111" s="58"/>
      <c r="U111" s="58"/>
    </row>
    <row r="112" spans="8:21">
      <c r="H112" s="58"/>
      <c r="I112" s="58"/>
      <c r="J112" s="58"/>
      <c r="K112" s="58"/>
      <c r="L112" s="58"/>
      <c r="M112" s="58"/>
      <c r="N112" s="58"/>
      <c r="O112" s="58"/>
      <c r="P112" s="58"/>
      <c r="Q112" s="58"/>
      <c r="R112" s="58"/>
      <c r="T112" s="58"/>
      <c r="U112" s="58"/>
    </row>
    <row r="113" spans="8:21">
      <c r="H113" s="58"/>
      <c r="I113" s="58"/>
      <c r="J113" s="58"/>
      <c r="K113" s="58"/>
      <c r="L113" s="58"/>
      <c r="M113" s="58"/>
      <c r="N113" s="58"/>
      <c r="O113" s="58"/>
      <c r="P113" s="58"/>
      <c r="Q113" s="58"/>
      <c r="R113" s="58"/>
      <c r="T113" s="58"/>
      <c r="U113" s="58"/>
    </row>
    <row r="114" spans="8:21">
      <c r="H114" s="58"/>
      <c r="I114" s="58"/>
      <c r="J114" s="58"/>
      <c r="K114" s="58"/>
      <c r="L114" s="58"/>
      <c r="M114" s="58"/>
      <c r="N114" s="58"/>
      <c r="O114" s="58"/>
      <c r="P114" s="58"/>
      <c r="Q114" s="58"/>
      <c r="R114" s="58"/>
      <c r="T114" s="58"/>
      <c r="U114" s="58"/>
    </row>
    <row r="115" spans="8:21">
      <c r="H115" s="58"/>
      <c r="I115" s="58"/>
      <c r="J115" s="58"/>
      <c r="K115" s="58"/>
      <c r="L115" s="58"/>
      <c r="M115" s="58"/>
      <c r="N115" s="58"/>
      <c r="O115" s="58"/>
      <c r="P115" s="58"/>
      <c r="Q115" s="58"/>
      <c r="R115" s="58"/>
      <c r="T115" s="58"/>
      <c r="U115" s="58"/>
    </row>
    <row r="116" spans="8:21">
      <c r="H116" s="58"/>
      <c r="I116" s="58"/>
      <c r="J116" s="58"/>
      <c r="K116" s="58"/>
      <c r="L116" s="58"/>
      <c r="M116" s="58"/>
      <c r="N116" s="58"/>
      <c r="O116" s="58"/>
      <c r="P116" s="58"/>
      <c r="Q116" s="58"/>
      <c r="R116" s="58"/>
      <c r="T116" s="58"/>
      <c r="U116" s="58"/>
    </row>
    <row r="117" spans="8:21">
      <c r="H117" s="58"/>
      <c r="I117" s="58"/>
      <c r="J117" s="58"/>
      <c r="K117" s="58"/>
      <c r="L117" s="58"/>
      <c r="M117" s="58"/>
      <c r="N117" s="58"/>
      <c r="O117" s="58"/>
      <c r="P117" s="58"/>
      <c r="Q117" s="58"/>
      <c r="R117" s="58"/>
      <c r="T117" s="58"/>
      <c r="U117" s="58"/>
    </row>
    <row r="118" spans="8:21">
      <c r="H118" s="58"/>
      <c r="I118" s="58"/>
      <c r="J118" s="58"/>
      <c r="K118" s="58"/>
      <c r="L118" s="58"/>
      <c r="M118" s="58"/>
      <c r="N118" s="58"/>
      <c r="O118" s="58"/>
      <c r="P118" s="58"/>
      <c r="Q118" s="58"/>
      <c r="R118" s="58"/>
      <c r="T118" s="58"/>
      <c r="U118" s="58"/>
    </row>
    <row r="119" spans="8:21">
      <c r="H119" s="58"/>
      <c r="I119" s="58"/>
      <c r="J119" s="58"/>
      <c r="K119" s="58"/>
      <c r="L119" s="58"/>
      <c r="M119" s="58"/>
      <c r="N119" s="58"/>
      <c r="O119" s="58"/>
      <c r="P119" s="58"/>
      <c r="Q119" s="58"/>
      <c r="R119" s="58"/>
      <c r="T119" s="58"/>
      <c r="U119" s="58"/>
    </row>
    <row r="120" spans="8:21">
      <c r="H120" s="58"/>
      <c r="I120" s="58"/>
      <c r="J120" s="58"/>
      <c r="K120" s="58"/>
      <c r="L120" s="58"/>
      <c r="M120" s="58"/>
      <c r="N120" s="58"/>
      <c r="O120" s="58"/>
      <c r="P120" s="58"/>
      <c r="Q120" s="58"/>
      <c r="R120" s="58"/>
      <c r="T120" s="58"/>
      <c r="U120" s="58"/>
    </row>
    <row r="121" spans="8:21">
      <c r="H121" s="58"/>
      <c r="I121" s="58"/>
      <c r="J121" s="58"/>
      <c r="K121" s="58"/>
      <c r="L121" s="58"/>
      <c r="M121" s="58"/>
      <c r="N121" s="58"/>
      <c r="O121" s="58"/>
      <c r="P121" s="58"/>
      <c r="Q121" s="58"/>
      <c r="R121" s="58"/>
      <c r="T121" s="58"/>
      <c r="U121" s="58"/>
    </row>
    <row r="122" spans="8:21">
      <c r="H122" s="58"/>
      <c r="I122" s="58"/>
      <c r="J122" s="58"/>
      <c r="K122" s="58"/>
      <c r="L122" s="58"/>
      <c r="M122" s="58"/>
      <c r="N122" s="58"/>
      <c r="O122" s="58"/>
      <c r="P122" s="58"/>
      <c r="Q122" s="58"/>
      <c r="R122" s="58"/>
      <c r="T122" s="58"/>
      <c r="U122" s="58"/>
    </row>
    <row r="123" spans="8:21">
      <c r="H123" s="58"/>
      <c r="I123" s="58"/>
      <c r="J123" s="58"/>
      <c r="K123" s="58"/>
      <c r="L123" s="58"/>
      <c r="M123" s="58"/>
      <c r="N123" s="58"/>
      <c r="O123" s="58"/>
      <c r="P123" s="58"/>
      <c r="Q123" s="58"/>
      <c r="R123" s="58"/>
      <c r="T123" s="58"/>
      <c r="U123" s="58"/>
    </row>
    <row r="124" spans="8:21">
      <c r="H124" s="58"/>
      <c r="I124" s="58"/>
      <c r="J124" s="58"/>
      <c r="K124" s="58"/>
      <c r="L124" s="58"/>
      <c r="M124" s="58"/>
      <c r="N124" s="58"/>
      <c r="O124" s="58"/>
      <c r="P124" s="58"/>
      <c r="Q124" s="58"/>
      <c r="R124" s="58"/>
      <c r="T124" s="58"/>
      <c r="U124" s="58"/>
    </row>
    <row r="125" spans="8:21">
      <c r="H125" s="58"/>
      <c r="I125" s="58"/>
      <c r="J125" s="58"/>
      <c r="K125" s="58"/>
      <c r="L125" s="58"/>
      <c r="M125" s="58"/>
      <c r="N125" s="58"/>
      <c r="O125" s="58"/>
      <c r="P125" s="58"/>
      <c r="Q125" s="58"/>
      <c r="R125" s="58"/>
      <c r="T125" s="58"/>
      <c r="U125" s="58"/>
    </row>
    <row r="126" spans="8:21">
      <c r="H126" s="58"/>
      <c r="I126" s="58"/>
      <c r="J126" s="58"/>
      <c r="K126" s="58"/>
      <c r="L126" s="58"/>
      <c r="M126" s="58"/>
      <c r="N126" s="58"/>
      <c r="O126" s="58"/>
      <c r="P126" s="58"/>
      <c r="Q126" s="58"/>
      <c r="R126" s="58"/>
      <c r="T126" s="58"/>
      <c r="U126" s="58"/>
    </row>
    <row r="127" spans="8:21">
      <c r="H127" s="58"/>
      <c r="I127" s="58"/>
      <c r="J127" s="58"/>
      <c r="K127" s="58"/>
      <c r="L127" s="58"/>
      <c r="M127" s="58"/>
      <c r="N127" s="58"/>
      <c r="O127" s="58"/>
      <c r="P127" s="58"/>
      <c r="Q127" s="58"/>
      <c r="R127" s="58"/>
      <c r="T127" s="58"/>
      <c r="U127" s="58"/>
    </row>
    <row r="128" spans="8:21">
      <c r="H128" s="58"/>
      <c r="I128" s="58"/>
      <c r="J128" s="58"/>
      <c r="K128" s="58"/>
      <c r="L128" s="58"/>
      <c r="M128" s="58"/>
      <c r="N128" s="58"/>
      <c r="O128" s="58"/>
      <c r="P128" s="58"/>
      <c r="Q128" s="58"/>
      <c r="R128" s="58"/>
      <c r="T128" s="58"/>
      <c r="U128" s="58"/>
    </row>
    <row r="129" spans="8:21">
      <c r="H129" s="58"/>
      <c r="I129" s="58"/>
      <c r="J129" s="58"/>
      <c r="K129" s="58"/>
      <c r="L129" s="58"/>
      <c r="M129" s="58"/>
      <c r="N129" s="58"/>
      <c r="O129" s="58"/>
      <c r="P129" s="58"/>
      <c r="Q129" s="58"/>
      <c r="R129" s="58"/>
      <c r="T129" s="58"/>
      <c r="U129" s="58"/>
    </row>
    <row r="130" spans="8:21">
      <c r="H130" s="58"/>
      <c r="I130" s="58"/>
      <c r="J130" s="58"/>
      <c r="K130" s="58"/>
      <c r="L130" s="58"/>
      <c r="M130" s="58"/>
      <c r="N130" s="58"/>
      <c r="O130" s="58"/>
      <c r="P130" s="58"/>
      <c r="Q130" s="58"/>
      <c r="R130" s="58"/>
      <c r="T130" s="58"/>
      <c r="U130" s="58"/>
    </row>
    <row r="131" spans="8:21">
      <c r="H131" s="58"/>
      <c r="I131" s="58"/>
      <c r="J131" s="58"/>
      <c r="K131" s="58"/>
      <c r="L131" s="58"/>
      <c r="M131" s="58"/>
      <c r="N131" s="58"/>
      <c r="O131" s="58"/>
      <c r="P131" s="58"/>
      <c r="Q131" s="58"/>
      <c r="R131" s="58"/>
      <c r="T131" s="58"/>
      <c r="U131" s="58"/>
    </row>
    <row r="132" spans="8:21">
      <c r="H132" s="58"/>
      <c r="I132" s="58"/>
      <c r="J132" s="58"/>
      <c r="K132" s="58"/>
      <c r="L132" s="58"/>
      <c r="M132" s="58"/>
      <c r="N132" s="58"/>
      <c r="O132" s="58"/>
      <c r="P132" s="58"/>
      <c r="Q132" s="58"/>
      <c r="R132" s="58"/>
      <c r="T132" s="58"/>
      <c r="U132" s="58"/>
    </row>
    <row r="133" spans="8:21">
      <c r="H133" s="58"/>
      <c r="I133" s="58"/>
      <c r="J133" s="58"/>
      <c r="K133" s="58"/>
      <c r="L133" s="58"/>
      <c r="M133" s="58"/>
      <c r="N133" s="58"/>
      <c r="O133" s="58"/>
      <c r="P133" s="58"/>
      <c r="Q133" s="58"/>
      <c r="R133" s="58"/>
      <c r="T133" s="58"/>
      <c r="U133" s="58"/>
    </row>
    <row r="134" spans="8:21">
      <c r="H134" s="58"/>
      <c r="I134" s="58"/>
      <c r="J134" s="58"/>
      <c r="K134" s="58"/>
      <c r="L134" s="58"/>
      <c r="M134" s="58"/>
      <c r="N134" s="58"/>
      <c r="O134" s="58"/>
      <c r="P134" s="58"/>
      <c r="Q134" s="58"/>
      <c r="R134" s="58"/>
      <c r="T134" s="58"/>
      <c r="U134" s="58"/>
    </row>
    <row r="135" spans="8:21">
      <c r="H135" s="58"/>
      <c r="I135" s="58"/>
      <c r="J135" s="58"/>
      <c r="K135" s="58"/>
      <c r="L135" s="58"/>
      <c r="M135" s="58"/>
      <c r="N135" s="58"/>
      <c r="O135" s="58"/>
      <c r="P135" s="58"/>
      <c r="Q135" s="58"/>
      <c r="R135" s="58"/>
      <c r="T135" s="58"/>
      <c r="U135" s="58"/>
    </row>
    <row r="136" spans="8:21">
      <c r="H136" s="58"/>
      <c r="I136" s="58"/>
      <c r="J136" s="58"/>
      <c r="K136" s="58"/>
      <c r="L136" s="58"/>
      <c r="M136" s="58"/>
      <c r="N136" s="58"/>
      <c r="O136" s="58"/>
      <c r="P136" s="58"/>
      <c r="Q136" s="58"/>
      <c r="R136" s="58"/>
      <c r="T136" s="58"/>
      <c r="U136" s="58"/>
    </row>
    <row r="137" spans="8:21">
      <c r="H137" s="58"/>
      <c r="I137" s="58"/>
      <c r="J137" s="58"/>
      <c r="K137" s="58"/>
      <c r="L137" s="58"/>
      <c r="M137" s="58"/>
      <c r="N137" s="58"/>
      <c r="O137" s="58"/>
      <c r="P137" s="58"/>
      <c r="Q137" s="58"/>
      <c r="R137" s="58"/>
      <c r="T137" s="58"/>
      <c r="U137" s="58"/>
    </row>
    <row r="138" spans="8:21">
      <c r="H138" s="58"/>
      <c r="I138" s="58"/>
      <c r="J138" s="58"/>
      <c r="K138" s="58"/>
      <c r="L138" s="58"/>
      <c r="M138" s="58"/>
      <c r="N138" s="58"/>
      <c r="O138" s="58"/>
      <c r="P138" s="58"/>
      <c r="Q138" s="58"/>
      <c r="R138" s="58"/>
      <c r="T138" s="58"/>
      <c r="U138" s="58"/>
    </row>
    <row r="139" spans="8:21">
      <c r="H139" s="58"/>
      <c r="I139" s="58"/>
      <c r="J139" s="58"/>
      <c r="K139" s="58"/>
      <c r="L139" s="58"/>
      <c r="M139" s="58"/>
      <c r="N139" s="58"/>
      <c r="O139" s="58"/>
      <c r="P139" s="58"/>
      <c r="Q139" s="58"/>
      <c r="R139" s="58"/>
      <c r="T139" s="58"/>
      <c r="U139" s="58"/>
    </row>
    <row r="140" spans="8:21">
      <c r="H140" s="58"/>
      <c r="I140" s="58"/>
      <c r="J140" s="58"/>
      <c r="K140" s="58"/>
      <c r="L140" s="58"/>
      <c r="M140" s="58"/>
      <c r="N140" s="58"/>
      <c r="O140" s="58"/>
      <c r="P140" s="58"/>
      <c r="Q140" s="58"/>
      <c r="R140" s="58"/>
      <c r="T140" s="58"/>
      <c r="U140" s="58"/>
    </row>
    <row r="141" spans="8:21">
      <c r="H141" s="58"/>
      <c r="I141" s="58"/>
      <c r="J141" s="58"/>
      <c r="K141" s="58"/>
      <c r="L141" s="58"/>
      <c r="M141" s="58"/>
      <c r="N141" s="58"/>
      <c r="O141" s="58"/>
      <c r="P141" s="58"/>
      <c r="Q141" s="58"/>
      <c r="R141" s="58"/>
      <c r="T141" s="58"/>
      <c r="U141" s="58"/>
    </row>
    <row r="142" spans="8:21">
      <c r="H142" s="58"/>
      <c r="I142" s="58"/>
      <c r="J142" s="58"/>
      <c r="K142" s="58"/>
      <c r="L142" s="58"/>
      <c r="M142" s="58"/>
      <c r="N142" s="58"/>
      <c r="O142" s="58"/>
      <c r="P142" s="58"/>
      <c r="Q142" s="58"/>
      <c r="R142" s="58"/>
      <c r="T142" s="58"/>
      <c r="U142" s="58"/>
    </row>
    <row r="143" spans="8:21">
      <c r="H143" s="58"/>
      <c r="I143" s="58"/>
      <c r="J143" s="58"/>
      <c r="K143" s="58"/>
      <c r="L143" s="58"/>
      <c r="M143" s="58"/>
      <c r="N143" s="58"/>
      <c r="O143" s="58"/>
      <c r="P143" s="58"/>
      <c r="Q143" s="58"/>
      <c r="R143" s="58"/>
      <c r="T143" s="58"/>
      <c r="U143" s="58"/>
    </row>
    <row r="144" spans="8:21">
      <c r="H144" s="58"/>
      <c r="I144" s="58"/>
      <c r="J144" s="58"/>
      <c r="K144" s="58"/>
      <c r="L144" s="58"/>
      <c r="M144" s="58"/>
      <c r="N144" s="58"/>
      <c r="O144" s="58"/>
      <c r="P144" s="58"/>
      <c r="Q144" s="58"/>
      <c r="R144" s="58"/>
      <c r="T144" s="58"/>
      <c r="U144" s="58"/>
    </row>
    <row r="145" spans="8:21">
      <c r="H145" s="58"/>
      <c r="I145" s="58"/>
      <c r="J145" s="58"/>
      <c r="K145" s="58"/>
      <c r="L145" s="58"/>
      <c r="M145" s="58"/>
      <c r="N145" s="58"/>
      <c r="O145" s="58"/>
      <c r="P145" s="58"/>
      <c r="Q145" s="58"/>
      <c r="R145" s="58"/>
      <c r="T145" s="58"/>
      <c r="U145" s="58"/>
    </row>
    <row r="146" spans="8:21">
      <c r="H146" s="58"/>
      <c r="I146" s="58"/>
      <c r="J146" s="58"/>
      <c r="K146" s="58"/>
      <c r="L146" s="58"/>
      <c r="M146" s="58"/>
      <c r="N146" s="58"/>
      <c r="O146" s="58"/>
      <c r="P146" s="58"/>
      <c r="Q146" s="58"/>
      <c r="R146" s="58"/>
      <c r="T146" s="58"/>
      <c r="U146" s="58"/>
    </row>
    <row r="147" spans="8:21">
      <c r="H147" s="58"/>
      <c r="I147" s="58"/>
      <c r="J147" s="58"/>
      <c r="K147" s="58"/>
      <c r="L147" s="58"/>
      <c r="M147" s="58"/>
      <c r="N147" s="58"/>
      <c r="O147" s="58"/>
      <c r="P147" s="58"/>
      <c r="Q147" s="58"/>
      <c r="R147" s="58"/>
      <c r="T147" s="58"/>
      <c r="U147" s="58"/>
    </row>
    <row r="148" spans="8:21">
      <c r="H148" s="58"/>
      <c r="I148" s="58"/>
      <c r="J148" s="58"/>
      <c r="K148" s="58"/>
      <c r="L148" s="58"/>
      <c r="M148" s="58"/>
      <c r="N148" s="58"/>
      <c r="O148" s="58"/>
      <c r="P148" s="58"/>
      <c r="Q148" s="58"/>
      <c r="R148" s="58"/>
      <c r="T148" s="58"/>
      <c r="U148" s="58"/>
    </row>
    <row r="149" spans="8:21">
      <c r="H149" s="58"/>
      <c r="I149" s="58"/>
      <c r="J149" s="58"/>
      <c r="K149" s="58"/>
      <c r="L149" s="58"/>
      <c r="M149" s="58"/>
      <c r="N149" s="58"/>
      <c r="O149" s="58"/>
      <c r="P149" s="58"/>
      <c r="Q149" s="58"/>
      <c r="R149" s="58"/>
      <c r="T149" s="58"/>
      <c r="U149" s="58"/>
    </row>
    <row r="150" spans="8:21">
      <c r="H150" s="58"/>
      <c r="I150" s="58"/>
      <c r="J150" s="58"/>
      <c r="K150" s="58"/>
      <c r="L150" s="58"/>
      <c r="M150" s="58"/>
      <c r="N150" s="58"/>
      <c r="O150" s="58"/>
      <c r="P150" s="58"/>
      <c r="Q150" s="58"/>
      <c r="R150" s="58"/>
      <c r="T150" s="58"/>
      <c r="U150" s="58"/>
    </row>
    <row r="151" spans="8:21">
      <c r="H151" s="58"/>
      <c r="I151" s="58"/>
      <c r="J151" s="58"/>
      <c r="K151" s="58"/>
      <c r="L151" s="58"/>
      <c r="M151" s="58"/>
      <c r="N151" s="58"/>
      <c r="O151" s="58"/>
      <c r="P151" s="58"/>
      <c r="Q151" s="58"/>
      <c r="R151" s="58"/>
      <c r="T151" s="58"/>
      <c r="U151" s="58"/>
    </row>
    <row r="152" spans="8:21">
      <c r="H152" s="58"/>
      <c r="I152" s="58"/>
      <c r="J152" s="58"/>
      <c r="K152" s="58"/>
      <c r="L152" s="58"/>
      <c r="M152" s="58"/>
      <c r="N152" s="58"/>
      <c r="O152" s="58"/>
      <c r="P152" s="58"/>
      <c r="Q152" s="58"/>
      <c r="R152" s="58"/>
      <c r="T152" s="58"/>
      <c r="U152" s="58"/>
    </row>
    <row r="153" spans="8:21">
      <c r="H153" s="58"/>
      <c r="I153" s="58"/>
      <c r="J153" s="58"/>
      <c r="K153" s="58"/>
      <c r="L153" s="58"/>
      <c r="M153" s="58"/>
      <c r="N153" s="58"/>
      <c r="O153" s="58"/>
      <c r="P153" s="58"/>
      <c r="Q153" s="58"/>
      <c r="R153" s="58"/>
      <c r="T153" s="58"/>
      <c r="U153" s="58"/>
    </row>
    <row r="154" spans="8:21">
      <c r="H154" s="58"/>
      <c r="I154" s="58"/>
      <c r="J154" s="58"/>
      <c r="K154" s="58"/>
      <c r="L154" s="58"/>
      <c r="M154" s="58"/>
      <c r="N154" s="58"/>
      <c r="O154" s="58"/>
      <c r="P154" s="58"/>
      <c r="Q154" s="58"/>
      <c r="R154" s="58"/>
      <c r="T154" s="58"/>
      <c r="U154" s="58"/>
    </row>
    <row r="155" spans="8:21">
      <c r="H155" s="58"/>
      <c r="I155" s="58"/>
      <c r="J155" s="58"/>
      <c r="K155" s="58"/>
      <c r="L155" s="58"/>
      <c r="M155" s="58"/>
      <c r="N155" s="58"/>
      <c r="O155" s="58"/>
      <c r="P155" s="58"/>
      <c r="Q155" s="58"/>
      <c r="R155" s="58"/>
      <c r="T155" s="58"/>
      <c r="U155" s="58"/>
    </row>
    <row r="156" spans="8:21">
      <c r="H156" s="58"/>
      <c r="I156" s="58"/>
      <c r="J156" s="58"/>
      <c r="K156" s="58"/>
      <c r="L156" s="58"/>
      <c r="M156" s="58"/>
      <c r="N156" s="58"/>
      <c r="O156" s="58"/>
      <c r="P156" s="58"/>
      <c r="Q156" s="58"/>
      <c r="R156" s="58"/>
      <c r="T156" s="58"/>
      <c r="U156" s="58"/>
    </row>
    <row r="157" spans="8:21">
      <c r="H157" s="58"/>
      <c r="I157" s="58"/>
      <c r="J157" s="58"/>
      <c r="K157" s="58"/>
      <c r="L157" s="58"/>
      <c r="M157" s="58"/>
      <c r="N157" s="58"/>
      <c r="O157" s="58"/>
      <c r="P157" s="58"/>
      <c r="Q157" s="58"/>
      <c r="R157" s="58"/>
      <c r="T157" s="58"/>
      <c r="U157" s="58"/>
    </row>
    <row r="158" spans="8:21">
      <c r="H158" s="58"/>
      <c r="I158" s="58"/>
      <c r="J158" s="58"/>
      <c r="K158" s="58"/>
      <c r="L158" s="58"/>
      <c r="M158" s="58"/>
      <c r="N158" s="58"/>
      <c r="O158" s="58"/>
      <c r="P158" s="58"/>
      <c r="Q158" s="58"/>
      <c r="R158" s="58"/>
      <c r="T158" s="58"/>
      <c r="U158" s="58"/>
    </row>
    <row r="159" spans="8:21">
      <c r="H159" s="58"/>
      <c r="I159" s="58"/>
      <c r="J159" s="58"/>
      <c r="K159" s="58"/>
      <c r="L159" s="58"/>
      <c r="M159" s="58"/>
      <c r="N159" s="58"/>
      <c r="O159" s="58"/>
      <c r="P159" s="58"/>
      <c r="Q159" s="58"/>
      <c r="R159" s="58"/>
      <c r="T159" s="58"/>
      <c r="U159" s="58"/>
    </row>
    <row r="160" spans="8:21">
      <c r="H160" s="58"/>
      <c r="I160" s="58"/>
      <c r="J160" s="58"/>
      <c r="K160" s="58"/>
      <c r="L160" s="58"/>
      <c r="M160" s="58"/>
      <c r="N160" s="58"/>
      <c r="O160" s="58"/>
      <c r="P160" s="58"/>
      <c r="Q160" s="58"/>
      <c r="R160" s="58"/>
      <c r="T160" s="58"/>
      <c r="U160" s="58"/>
    </row>
    <row r="161" spans="8:21">
      <c r="H161" s="58"/>
      <c r="I161" s="58"/>
      <c r="J161" s="58"/>
      <c r="K161" s="58"/>
      <c r="L161" s="58"/>
      <c r="M161" s="58"/>
      <c r="N161" s="58"/>
      <c r="O161" s="58"/>
      <c r="P161" s="58"/>
      <c r="Q161" s="58"/>
      <c r="R161" s="58"/>
      <c r="T161" s="58"/>
      <c r="U161" s="58"/>
    </row>
    <row r="162" spans="8:21">
      <c r="H162" s="58"/>
      <c r="I162" s="58"/>
      <c r="J162" s="58"/>
      <c r="K162" s="58"/>
      <c r="L162" s="58"/>
      <c r="M162" s="58"/>
      <c r="N162" s="58"/>
      <c r="O162" s="58"/>
      <c r="P162" s="58"/>
      <c r="Q162" s="58"/>
      <c r="R162" s="58"/>
      <c r="T162" s="58"/>
      <c r="U162" s="58"/>
    </row>
    <row r="163" spans="8:21">
      <c r="H163" s="58"/>
      <c r="I163" s="58"/>
      <c r="J163" s="58"/>
      <c r="K163" s="58"/>
      <c r="L163" s="58"/>
      <c r="M163" s="58"/>
      <c r="N163" s="58"/>
      <c r="O163" s="58"/>
      <c r="P163" s="58"/>
      <c r="Q163" s="58"/>
      <c r="R163" s="58"/>
      <c r="T163" s="58"/>
      <c r="U163" s="58"/>
    </row>
    <row r="164" spans="8:21">
      <c r="H164" s="58"/>
      <c r="I164" s="58"/>
      <c r="J164" s="58"/>
      <c r="K164" s="58"/>
      <c r="L164" s="58"/>
      <c r="M164" s="58"/>
      <c r="N164" s="58"/>
      <c r="O164" s="58"/>
      <c r="P164" s="58"/>
      <c r="Q164" s="58"/>
      <c r="R164" s="58"/>
      <c r="T164" s="58"/>
      <c r="U164" s="58"/>
    </row>
    <row r="165" spans="8:21">
      <c r="H165" s="58"/>
      <c r="I165" s="58"/>
      <c r="J165" s="58"/>
      <c r="K165" s="58"/>
      <c r="L165" s="58"/>
      <c r="M165" s="58"/>
      <c r="N165" s="58"/>
      <c r="O165" s="58"/>
      <c r="P165" s="58"/>
      <c r="Q165" s="58"/>
      <c r="R165" s="58"/>
      <c r="T165" s="58"/>
      <c r="U165" s="58"/>
    </row>
    <row r="166" spans="8:21">
      <c r="H166" s="58"/>
      <c r="I166" s="58"/>
      <c r="J166" s="58"/>
      <c r="K166" s="58"/>
      <c r="L166" s="58"/>
      <c r="M166" s="58"/>
      <c r="N166" s="58"/>
      <c r="O166" s="58"/>
      <c r="P166" s="58"/>
      <c r="Q166" s="58"/>
      <c r="R166" s="58"/>
      <c r="T166" s="58"/>
      <c r="U166" s="58"/>
    </row>
    <row r="167" spans="8:21">
      <c r="H167" s="58"/>
      <c r="I167" s="58"/>
      <c r="J167" s="58"/>
      <c r="K167" s="58"/>
      <c r="L167" s="58"/>
      <c r="M167" s="58"/>
      <c r="N167" s="58"/>
      <c r="O167" s="58"/>
      <c r="P167" s="58"/>
      <c r="Q167" s="58"/>
      <c r="R167" s="58"/>
      <c r="T167" s="58"/>
      <c r="U167" s="58"/>
    </row>
    <row r="168" spans="8:21">
      <c r="H168" s="58"/>
      <c r="I168" s="58"/>
      <c r="J168" s="58"/>
      <c r="K168" s="58"/>
      <c r="L168" s="58"/>
      <c r="M168" s="58"/>
      <c r="N168" s="58"/>
      <c r="O168" s="58"/>
      <c r="P168" s="58"/>
      <c r="Q168" s="58"/>
      <c r="R168" s="58"/>
      <c r="T168" s="58"/>
      <c r="U168" s="58"/>
    </row>
    <row r="169" spans="8:21">
      <c r="H169" s="58"/>
      <c r="I169" s="58"/>
      <c r="J169" s="58"/>
      <c r="K169" s="58"/>
      <c r="L169" s="58"/>
      <c r="M169" s="58"/>
      <c r="N169" s="58"/>
      <c r="O169" s="58"/>
      <c r="P169" s="58"/>
      <c r="Q169" s="58"/>
      <c r="R169" s="58"/>
      <c r="T169" s="58"/>
      <c r="U169" s="58"/>
    </row>
    <row r="170" spans="8:21">
      <c r="H170" s="58"/>
      <c r="I170" s="58"/>
      <c r="J170" s="58"/>
      <c r="K170" s="58"/>
      <c r="L170" s="58"/>
      <c r="M170" s="58"/>
      <c r="N170" s="58"/>
      <c r="O170" s="58"/>
      <c r="P170" s="58"/>
      <c r="Q170" s="58"/>
      <c r="R170" s="58"/>
      <c r="T170" s="58"/>
      <c r="U170" s="58"/>
    </row>
    <row r="171" spans="8:21">
      <c r="H171" s="58"/>
      <c r="I171" s="58"/>
      <c r="J171" s="58"/>
      <c r="K171" s="58"/>
      <c r="L171" s="58"/>
      <c r="M171" s="58"/>
      <c r="N171" s="58"/>
      <c r="O171" s="58"/>
      <c r="P171" s="58"/>
      <c r="Q171" s="58"/>
      <c r="R171" s="58"/>
      <c r="T171" s="58"/>
      <c r="U171" s="58"/>
    </row>
    <row r="172" spans="8:21">
      <c r="H172" s="58"/>
      <c r="I172" s="58"/>
      <c r="J172" s="58"/>
      <c r="K172" s="58"/>
      <c r="L172" s="58"/>
      <c r="M172" s="58"/>
      <c r="N172" s="58"/>
      <c r="O172" s="58"/>
      <c r="P172" s="58"/>
      <c r="Q172" s="58"/>
      <c r="R172" s="58"/>
      <c r="T172" s="58"/>
      <c r="U172" s="58"/>
    </row>
    <row r="173" spans="8:21">
      <c r="H173" s="58"/>
      <c r="I173" s="58"/>
      <c r="J173" s="58"/>
      <c r="K173" s="58"/>
      <c r="L173" s="58"/>
      <c r="M173" s="58"/>
      <c r="N173" s="58"/>
      <c r="O173" s="58"/>
      <c r="P173" s="58"/>
      <c r="Q173" s="58"/>
      <c r="R173" s="58"/>
      <c r="T173" s="58"/>
      <c r="U173" s="58"/>
    </row>
    <row r="174" spans="8:21">
      <c r="H174" s="58"/>
      <c r="I174" s="58"/>
      <c r="J174" s="58"/>
      <c r="K174" s="58"/>
      <c r="L174" s="58"/>
      <c r="M174" s="58"/>
      <c r="N174" s="58"/>
      <c r="O174" s="58"/>
      <c r="P174" s="58"/>
      <c r="Q174" s="58"/>
      <c r="R174" s="58"/>
      <c r="T174" s="58"/>
      <c r="U174" s="58"/>
    </row>
    <row r="175" spans="8:21">
      <c r="H175" s="58"/>
      <c r="I175" s="58"/>
      <c r="J175" s="58"/>
      <c r="K175" s="58"/>
      <c r="L175" s="58"/>
      <c r="M175" s="58"/>
      <c r="N175" s="58"/>
      <c r="O175" s="58"/>
      <c r="P175" s="58"/>
      <c r="Q175" s="58"/>
      <c r="R175" s="58"/>
      <c r="T175" s="58"/>
      <c r="U175" s="58"/>
    </row>
    <row r="176" spans="8:21">
      <c r="H176" s="58"/>
      <c r="I176" s="58"/>
      <c r="J176" s="58"/>
      <c r="K176" s="58"/>
      <c r="L176" s="58"/>
      <c r="M176" s="58"/>
      <c r="N176" s="58"/>
      <c r="O176" s="58"/>
      <c r="P176" s="58"/>
      <c r="Q176" s="58"/>
      <c r="R176" s="58"/>
      <c r="T176" s="58"/>
      <c r="U176" s="58"/>
    </row>
    <row r="177" spans="8:21">
      <c r="H177" s="58"/>
      <c r="I177" s="58"/>
      <c r="J177" s="58"/>
      <c r="K177" s="58"/>
      <c r="L177" s="58"/>
      <c r="M177" s="58"/>
      <c r="N177" s="58"/>
      <c r="O177" s="58"/>
      <c r="P177" s="58"/>
      <c r="Q177" s="58"/>
      <c r="R177" s="58"/>
      <c r="T177" s="58"/>
      <c r="U177" s="58"/>
    </row>
    <row r="178" spans="8:21">
      <c r="H178" s="58"/>
      <c r="I178" s="58"/>
      <c r="J178" s="58"/>
      <c r="K178" s="58"/>
      <c r="L178" s="58"/>
      <c r="M178" s="58"/>
      <c r="N178" s="58"/>
      <c r="O178" s="58"/>
      <c r="P178" s="58"/>
      <c r="Q178" s="58"/>
      <c r="R178" s="58"/>
      <c r="T178" s="58"/>
      <c r="U178" s="58"/>
    </row>
    <row r="179" spans="8:21">
      <c r="H179" s="58"/>
      <c r="I179" s="58"/>
      <c r="J179" s="58"/>
      <c r="K179" s="58"/>
      <c r="L179" s="58"/>
      <c r="M179" s="58"/>
      <c r="N179" s="58"/>
      <c r="O179" s="58"/>
      <c r="P179" s="58"/>
      <c r="Q179" s="58"/>
      <c r="R179" s="58"/>
      <c r="T179" s="58"/>
      <c r="U179" s="58"/>
    </row>
    <row r="180" spans="8:21">
      <c r="H180" s="58"/>
      <c r="I180" s="58"/>
      <c r="J180" s="58"/>
      <c r="K180" s="58"/>
      <c r="L180" s="58"/>
      <c r="M180" s="58"/>
      <c r="N180" s="58"/>
      <c r="O180" s="58"/>
      <c r="P180" s="58"/>
      <c r="Q180" s="58"/>
      <c r="R180" s="58"/>
      <c r="T180" s="58"/>
      <c r="U180" s="58"/>
    </row>
    <row r="181" spans="8:21">
      <c r="H181" s="58"/>
      <c r="I181" s="58"/>
      <c r="J181" s="58"/>
      <c r="K181" s="58"/>
      <c r="L181" s="58"/>
      <c r="M181" s="58"/>
      <c r="N181" s="58"/>
      <c r="O181" s="58"/>
      <c r="P181" s="58"/>
      <c r="Q181" s="58"/>
      <c r="R181" s="58"/>
      <c r="T181" s="58"/>
      <c r="U181" s="58"/>
    </row>
    <row r="182" spans="8:21">
      <c r="H182" s="58"/>
      <c r="I182" s="58"/>
      <c r="J182" s="58"/>
      <c r="K182" s="58"/>
      <c r="L182" s="58"/>
      <c r="M182" s="58"/>
      <c r="N182" s="58"/>
      <c r="O182" s="58"/>
      <c r="P182" s="58"/>
      <c r="Q182" s="58"/>
      <c r="R182" s="58"/>
      <c r="T182" s="58"/>
      <c r="U182" s="58"/>
    </row>
    <row r="183" spans="8:21">
      <c r="H183" s="58"/>
      <c r="I183" s="58"/>
      <c r="J183" s="58"/>
      <c r="K183" s="58"/>
      <c r="L183" s="58"/>
      <c r="M183" s="58"/>
      <c r="N183" s="58"/>
      <c r="O183" s="58"/>
      <c r="P183" s="58"/>
      <c r="Q183" s="58"/>
      <c r="R183" s="58"/>
      <c r="T183" s="58"/>
      <c r="U183" s="58"/>
    </row>
    <row r="184" spans="8:21">
      <c r="H184" s="58"/>
      <c r="I184" s="58"/>
      <c r="J184" s="58"/>
      <c r="K184" s="58"/>
      <c r="L184" s="58"/>
      <c r="M184" s="58"/>
      <c r="N184" s="58"/>
      <c r="O184" s="58"/>
      <c r="P184" s="58"/>
      <c r="Q184" s="58"/>
      <c r="R184" s="58"/>
      <c r="T184" s="58"/>
      <c r="U184" s="58"/>
    </row>
    <row r="185" spans="8:21">
      <c r="H185" s="58"/>
      <c r="I185" s="58"/>
      <c r="J185" s="58"/>
      <c r="K185" s="58"/>
      <c r="L185" s="58"/>
      <c r="M185" s="58"/>
      <c r="N185" s="58"/>
      <c r="O185" s="58"/>
      <c r="P185" s="58"/>
      <c r="Q185" s="58"/>
      <c r="R185" s="58"/>
      <c r="T185" s="58"/>
      <c r="U185" s="58"/>
    </row>
    <row r="186" spans="8:21">
      <c r="H186" s="58"/>
      <c r="I186" s="58"/>
      <c r="J186" s="58"/>
      <c r="K186" s="58"/>
      <c r="L186" s="58"/>
      <c r="M186" s="58"/>
      <c r="N186" s="58"/>
      <c r="O186" s="58"/>
      <c r="P186" s="58"/>
      <c r="Q186" s="58"/>
      <c r="R186" s="58"/>
      <c r="T186" s="58"/>
      <c r="U186" s="58"/>
    </row>
    <row r="187" spans="8:21">
      <c r="H187" s="58"/>
      <c r="I187" s="58"/>
      <c r="J187" s="58"/>
      <c r="K187" s="58"/>
      <c r="L187" s="58"/>
      <c r="M187" s="58"/>
      <c r="N187" s="58"/>
      <c r="O187" s="58"/>
      <c r="P187" s="58"/>
      <c r="Q187" s="58"/>
      <c r="R187" s="58"/>
      <c r="T187" s="58"/>
      <c r="U187" s="58"/>
    </row>
    <row r="188" spans="8:21">
      <c r="H188" s="58"/>
      <c r="I188" s="58"/>
      <c r="J188" s="58"/>
      <c r="K188" s="58"/>
      <c r="L188" s="58"/>
      <c r="M188" s="58"/>
      <c r="N188" s="58"/>
      <c r="O188" s="58"/>
      <c r="P188" s="58"/>
      <c r="Q188" s="58"/>
      <c r="R188" s="58"/>
      <c r="T188" s="58"/>
      <c r="U188" s="58"/>
    </row>
    <row r="189" spans="8:21">
      <c r="H189" s="58"/>
      <c r="I189" s="58"/>
      <c r="J189" s="58"/>
      <c r="K189" s="58"/>
      <c r="L189" s="58"/>
      <c r="M189" s="58"/>
      <c r="N189" s="58"/>
      <c r="O189" s="58"/>
      <c r="P189" s="58"/>
      <c r="Q189" s="58"/>
      <c r="R189" s="58"/>
      <c r="T189" s="58"/>
      <c r="U189" s="58"/>
    </row>
    <row r="190" spans="8:21">
      <c r="H190" s="58"/>
      <c r="I190" s="58"/>
      <c r="J190" s="58"/>
      <c r="K190" s="58"/>
      <c r="L190" s="58"/>
      <c r="M190" s="58"/>
      <c r="N190" s="58"/>
      <c r="O190" s="58"/>
      <c r="P190" s="58"/>
      <c r="Q190" s="58"/>
      <c r="R190" s="58"/>
      <c r="T190" s="58"/>
      <c r="U190" s="58"/>
    </row>
    <row r="191" spans="8:21">
      <c r="H191" s="58"/>
      <c r="I191" s="58"/>
      <c r="J191" s="58"/>
      <c r="K191" s="58"/>
      <c r="L191" s="58"/>
      <c r="M191" s="58"/>
      <c r="N191" s="58"/>
      <c r="O191" s="58"/>
      <c r="P191" s="58"/>
      <c r="Q191" s="58"/>
      <c r="R191" s="58"/>
      <c r="T191" s="58"/>
      <c r="U191" s="58"/>
    </row>
    <row r="192" spans="8:21">
      <c r="H192" s="58"/>
      <c r="I192" s="58"/>
      <c r="J192" s="58"/>
      <c r="K192" s="58"/>
      <c r="L192" s="58"/>
      <c r="M192" s="58"/>
      <c r="N192" s="58"/>
      <c r="O192" s="58"/>
      <c r="P192" s="58"/>
      <c r="Q192" s="58"/>
      <c r="R192" s="58"/>
      <c r="T192" s="58"/>
      <c r="U192" s="58"/>
    </row>
    <row r="193" spans="8:21">
      <c r="H193" s="58"/>
      <c r="I193" s="58"/>
      <c r="J193" s="58"/>
      <c r="K193" s="58"/>
      <c r="L193" s="58"/>
      <c r="M193" s="58"/>
      <c r="N193" s="58"/>
      <c r="O193" s="58"/>
      <c r="P193" s="58"/>
      <c r="Q193" s="58"/>
      <c r="R193" s="58"/>
      <c r="T193" s="58"/>
      <c r="U193" s="58"/>
    </row>
    <row r="194" spans="8:21">
      <c r="H194" s="58"/>
      <c r="I194" s="58"/>
      <c r="J194" s="58"/>
      <c r="K194" s="58"/>
      <c r="L194" s="58"/>
      <c r="M194" s="58"/>
      <c r="N194" s="58"/>
      <c r="O194" s="58"/>
      <c r="P194" s="58"/>
      <c r="Q194" s="58"/>
      <c r="R194" s="58"/>
      <c r="T194" s="58"/>
      <c r="U194" s="58"/>
    </row>
    <row r="195" spans="8:21">
      <c r="H195" s="58"/>
      <c r="I195" s="58"/>
      <c r="J195" s="58"/>
      <c r="K195" s="58"/>
      <c r="L195" s="58"/>
      <c r="M195" s="58"/>
      <c r="N195" s="58"/>
      <c r="O195" s="58"/>
      <c r="P195" s="58"/>
      <c r="Q195" s="58"/>
      <c r="R195" s="58"/>
      <c r="T195" s="58"/>
      <c r="U195" s="58"/>
    </row>
    <row r="196" spans="8:21">
      <c r="H196" s="58"/>
      <c r="I196" s="58"/>
      <c r="J196" s="58"/>
      <c r="K196" s="58"/>
      <c r="L196" s="58"/>
      <c r="M196" s="58"/>
      <c r="N196" s="58"/>
      <c r="O196" s="58"/>
      <c r="P196" s="58"/>
      <c r="Q196" s="58"/>
      <c r="R196" s="58"/>
      <c r="T196" s="58"/>
      <c r="U196" s="58"/>
    </row>
    <row r="197" spans="8:21">
      <c r="H197" s="58"/>
      <c r="I197" s="58"/>
      <c r="J197" s="58"/>
      <c r="K197" s="58"/>
      <c r="L197" s="58"/>
      <c r="M197" s="58"/>
      <c r="N197" s="58"/>
      <c r="O197" s="58"/>
      <c r="P197" s="58"/>
      <c r="Q197" s="58"/>
      <c r="R197" s="58"/>
      <c r="T197" s="58"/>
      <c r="U197" s="58"/>
    </row>
    <row r="198" spans="8:21">
      <c r="H198" s="58"/>
      <c r="I198" s="58"/>
      <c r="J198" s="58"/>
      <c r="K198" s="58"/>
      <c r="L198" s="58"/>
      <c r="M198" s="58"/>
      <c r="N198" s="58"/>
      <c r="O198" s="58"/>
      <c r="P198" s="58"/>
      <c r="Q198" s="58"/>
      <c r="R198" s="58"/>
      <c r="T198" s="58"/>
      <c r="U198" s="58"/>
    </row>
    <row r="199" spans="8:21">
      <c r="H199" s="58"/>
      <c r="I199" s="58"/>
      <c r="J199" s="58"/>
      <c r="K199" s="58"/>
      <c r="L199" s="58"/>
      <c r="M199" s="58"/>
      <c r="N199" s="58"/>
      <c r="O199" s="58"/>
      <c r="P199" s="58"/>
      <c r="Q199" s="58"/>
      <c r="R199" s="58"/>
      <c r="T199" s="58"/>
      <c r="U199" s="58"/>
    </row>
    <row r="200" spans="8:21">
      <c r="H200" s="58"/>
      <c r="I200" s="58"/>
      <c r="J200" s="58"/>
      <c r="K200" s="58"/>
      <c r="L200" s="58"/>
      <c r="M200" s="58"/>
      <c r="N200" s="58"/>
      <c r="O200" s="58"/>
      <c r="P200" s="58"/>
      <c r="Q200" s="58"/>
      <c r="R200" s="58"/>
      <c r="T200" s="58"/>
      <c r="U200" s="58"/>
    </row>
    <row r="201" spans="8:21">
      <c r="H201" s="58"/>
      <c r="I201" s="58"/>
      <c r="J201" s="58"/>
      <c r="K201" s="58"/>
      <c r="L201" s="58"/>
      <c r="M201" s="58"/>
      <c r="N201" s="58"/>
      <c r="O201" s="58"/>
      <c r="P201" s="58"/>
      <c r="Q201" s="58"/>
      <c r="R201" s="58"/>
      <c r="T201" s="58"/>
      <c r="U201" s="58"/>
    </row>
    <row r="202" spans="8:21">
      <c r="H202" s="58"/>
      <c r="I202" s="58"/>
      <c r="J202" s="58"/>
      <c r="K202" s="58"/>
      <c r="L202" s="58"/>
      <c r="M202" s="58"/>
      <c r="N202" s="58"/>
      <c r="O202" s="58"/>
      <c r="P202" s="58"/>
      <c r="Q202" s="58"/>
      <c r="R202" s="58"/>
      <c r="T202" s="58"/>
      <c r="U202" s="58"/>
    </row>
    <row r="203" spans="8:21">
      <c r="H203" s="58"/>
      <c r="I203" s="58"/>
      <c r="J203" s="58"/>
      <c r="K203" s="58"/>
      <c r="L203" s="58"/>
      <c r="M203" s="58"/>
      <c r="N203" s="58"/>
      <c r="O203" s="58"/>
      <c r="P203" s="58"/>
      <c r="Q203" s="58"/>
      <c r="R203" s="58"/>
      <c r="T203" s="58"/>
      <c r="U203" s="58"/>
    </row>
    <row r="204" spans="8:21">
      <c r="H204" s="58"/>
      <c r="I204" s="58"/>
      <c r="J204" s="58"/>
      <c r="K204" s="58"/>
      <c r="L204" s="58"/>
      <c r="M204" s="58"/>
      <c r="N204" s="58"/>
      <c r="O204" s="58"/>
      <c r="P204" s="58"/>
      <c r="Q204" s="58"/>
      <c r="R204" s="58"/>
      <c r="T204" s="58"/>
      <c r="U204" s="58"/>
    </row>
    <row r="205" spans="8:21">
      <c r="H205" s="58"/>
      <c r="I205" s="58"/>
      <c r="J205" s="58"/>
      <c r="K205" s="58"/>
      <c r="L205" s="58"/>
      <c r="M205" s="58"/>
      <c r="N205" s="58"/>
      <c r="O205" s="58"/>
      <c r="P205" s="58"/>
      <c r="Q205" s="58"/>
      <c r="R205" s="58"/>
      <c r="T205" s="58"/>
      <c r="U205" s="58"/>
    </row>
    <row r="206" spans="8:21">
      <c r="H206" s="58"/>
      <c r="I206" s="58"/>
      <c r="J206" s="58"/>
      <c r="K206" s="58"/>
      <c r="L206" s="58"/>
      <c r="M206" s="58"/>
      <c r="N206" s="58"/>
      <c r="O206" s="58"/>
      <c r="P206" s="58"/>
      <c r="Q206" s="58"/>
      <c r="R206" s="58"/>
      <c r="T206" s="58"/>
      <c r="U206" s="58"/>
    </row>
    <row r="207" spans="8:21">
      <c r="H207" s="58"/>
      <c r="I207" s="58"/>
      <c r="J207" s="58"/>
      <c r="K207" s="58"/>
      <c r="L207" s="58"/>
      <c r="M207" s="58"/>
      <c r="N207" s="58"/>
      <c r="O207" s="58"/>
      <c r="P207" s="58"/>
      <c r="Q207" s="58"/>
      <c r="R207" s="58"/>
      <c r="T207" s="58"/>
      <c r="U207" s="58"/>
    </row>
    <row r="208" spans="8:21">
      <c r="H208" s="58"/>
      <c r="I208" s="58"/>
      <c r="J208" s="58"/>
      <c r="K208" s="58"/>
      <c r="L208" s="58"/>
      <c r="M208" s="58"/>
      <c r="N208" s="58"/>
      <c r="O208" s="58"/>
      <c r="P208" s="58"/>
      <c r="Q208" s="58"/>
      <c r="R208" s="58"/>
      <c r="T208" s="58"/>
      <c r="U208" s="58"/>
    </row>
    <row r="209" spans="8:21">
      <c r="H209" s="58"/>
      <c r="I209" s="58"/>
      <c r="J209" s="58"/>
      <c r="K209" s="58"/>
      <c r="L209" s="58"/>
      <c r="M209" s="58"/>
      <c r="N209" s="58"/>
      <c r="O209" s="58"/>
      <c r="P209" s="58"/>
      <c r="Q209" s="58"/>
      <c r="R209" s="58"/>
      <c r="T209" s="58"/>
      <c r="U209" s="58"/>
    </row>
    <row r="210" spans="8:21">
      <c r="H210" s="58"/>
      <c r="I210" s="58"/>
      <c r="J210" s="58"/>
      <c r="K210" s="58"/>
      <c r="L210" s="58"/>
      <c r="M210" s="58"/>
      <c r="N210" s="58"/>
      <c r="O210" s="58"/>
      <c r="P210" s="58"/>
      <c r="Q210" s="58"/>
      <c r="R210" s="58"/>
      <c r="T210" s="58"/>
      <c r="U210" s="58"/>
    </row>
    <row r="211" spans="8:21">
      <c r="H211" s="58"/>
      <c r="I211" s="58"/>
      <c r="J211" s="58"/>
      <c r="K211" s="58"/>
      <c r="L211" s="58"/>
      <c r="M211" s="58"/>
      <c r="N211" s="58"/>
      <c r="O211" s="58"/>
      <c r="P211" s="58"/>
      <c r="Q211" s="58"/>
      <c r="R211" s="58"/>
      <c r="T211" s="58"/>
      <c r="U211" s="58"/>
    </row>
    <row r="212" spans="8:21">
      <c r="H212" s="58"/>
      <c r="I212" s="58"/>
      <c r="J212" s="58"/>
      <c r="K212" s="58"/>
      <c r="L212" s="58"/>
      <c r="M212" s="58"/>
      <c r="N212" s="58"/>
      <c r="O212" s="58"/>
      <c r="P212" s="58"/>
      <c r="Q212" s="58"/>
      <c r="R212" s="58"/>
      <c r="T212" s="58"/>
      <c r="U212" s="58"/>
    </row>
    <row r="213" spans="8:21">
      <c r="H213" s="58"/>
      <c r="I213" s="58"/>
      <c r="J213" s="58"/>
      <c r="K213" s="58"/>
      <c r="L213" s="58"/>
      <c r="M213" s="58"/>
      <c r="N213" s="58"/>
      <c r="O213" s="58"/>
      <c r="P213" s="58"/>
      <c r="Q213" s="58"/>
      <c r="R213" s="58"/>
      <c r="T213" s="58"/>
      <c r="U213" s="58"/>
    </row>
    <row r="214" spans="8:21">
      <c r="H214" s="58"/>
      <c r="I214" s="58"/>
      <c r="J214" s="58"/>
      <c r="K214" s="58"/>
      <c r="L214" s="58"/>
      <c r="M214" s="58"/>
      <c r="N214" s="58"/>
      <c r="O214" s="58"/>
      <c r="P214" s="58"/>
      <c r="Q214" s="58"/>
      <c r="R214" s="58"/>
      <c r="T214" s="58"/>
      <c r="U214" s="58"/>
    </row>
    <row r="215" spans="8:21">
      <c r="H215" s="58"/>
      <c r="I215" s="58"/>
      <c r="J215" s="58"/>
      <c r="K215" s="58"/>
      <c r="L215" s="58"/>
      <c r="M215" s="58"/>
      <c r="N215" s="58"/>
      <c r="O215" s="58"/>
      <c r="P215" s="58"/>
      <c r="Q215" s="58"/>
      <c r="R215" s="58"/>
      <c r="T215" s="58"/>
      <c r="U215" s="58"/>
    </row>
    <row r="216" spans="8:21">
      <c r="H216" s="58"/>
      <c r="I216" s="58"/>
      <c r="J216" s="58"/>
      <c r="K216" s="58"/>
      <c r="L216" s="58"/>
      <c r="M216" s="58"/>
      <c r="N216" s="58"/>
      <c r="O216" s="58"/>
      <c r="P216" s="58"/>
      <c r="Q216" s="58"/>
      <c r="R216" s="58"/>
      <c r="T216" s="58"/>
      <c r="U216" s="58"/>
    </row>
    <row r="217" spans="8:21">
      <c r="H217" s="58"/>
      <c r="I217" s="58"/>
      <c r="J217" s="58"/>
      <c r="K217" s="58"/>
      <c r="L217" s="58"/>
      <c r="M217" s="58"/>
      <c r="N217" s="58"/>
      <c r="O217" s="58"/>
      <c r="P217" s="58"/>
      <c r="Q217" s="58"/>
      <c r="R217" s="58"/>
      <c r="T217" s="58"/>
      <c r="U217" s="58"/>
    </row>
    <row r="218" spans="8:21">
      <c r="H218" s="58"/>
      <c r="I218" s="58"/>
      <c r="J218" s="58"/>
      <c r="K218" s="58"/>
      <c r="L218" s="58"/>
      <c r="M218" s="58"/>
      <c r="N218" s="58"/>
      <c r="O218" s="58"/>
      <c r="P218" s="58"/>
      <c r="Q218" s="58"/>
      <c r="R218" s="58"/>
      <c r="T218" s="58"/>
      <c r="U218" s="58"/>
    </row>
    <row r="219" spans="8:21">
      <c r="H219" s="58"/>
      <c r="I219" s="58"/>
      <c r="J219" s="58"/>
      <c r="K219" s="58"/>
      <c r="L219" s="58"/>
      <c r="M219" s="58"/>
      <c r="N219" s="58"/>
      <c r="O219" s="58"/>
      <c r="P219" s="58"/>
      <c r="Q219" s="58"/>
      <c r="R219" s="58"/>
      <c r="T219" s="58"/>
      <c r="U219" s="58"/>
    </row>
    <row r="220" spans="8:21">
      <c r="H220" s="58"/>
      <c r="I220" s="58"/>
      <c r="J220" s="58"/>
      <c r="K220" s="58"/>
      <c r="L220" s="58"/>
      <c r="M220" s="58"/>
      <c r="N220" s="58"/>
      <c r="O220" s="58"/>
      <c r="P220" s="58"/>
      <c r="Q220" s="58"/>
      <c r="R220" s="58"/>
      <c r="T220" s="58"/>
      <c r="U220" s="58"/>
    </row>
    <row r="221" spans="8:21">
      <c r="H221" s="58"/>
      <c r="I221" s="58"/>
      <c r="J221" s="58"/>
      <c r="K221" s="58"/>
      <c r="L221" s="58"/>
      <c r="M221" s="58"/>
      <c r="N221" s="58"/>
      <c r="O221" s="58"/>
      <c r="P221" s="58"/>
      <c r="Q221" s="58"/>
      <c r="R221" s="58"/>
      <c r="T221" s="58"/>
      <c r="U221" s="58"/>
    </row>
    <row r="222" spans="8:21">
      <c r="H222" s="58"/>
      <c r="I222" s="58"/>
      <c r="J222" s="58"/>
      <c r="K222" s="58"/>
      <c r="L222" s="58"/>
      <c r="M222" s="58"/>
      <c r="N222" s="58"/>
      <c r="O222" s="58"/>
      <c r="P222" s="58"/>
      <c r="Q222" s="58"/>
      <c r="R222" s="58"/>
      <c r="T222" s="58"/>
      <c r="U222" s="58"/>
    </row>
    <row r="223" spans="8:21">
      <c r="H223" s="58"/>
      <c r="I223" s="58"/>
      <c r="J223" s="58"/>
      <c r="K223" s="58"/>
      <c r="L223" s="58"/>
      <c r="M223" s="58"/>
      <c r="N223" s="58"/>
      <c r="O223" s="58"/>
      <c r="P223" s="58"/>
      <c r="Q223" s="58"/>
      <c r="R223" s="58"/>
      <c r="T223" s="58"/>
      <c r="U223" s="58"/>
    </row>
    <row r="224" spans="8:21">
      <c r="H224" s="58"/>
      <c r="I224" s="58"/>
      <c r="J224" s="58"/>
      <c r="K224" s="58"/>
      <c r="L224" s="58"/>
      <c r="M224" s="58"/>
      <c r="N224" s="58"/>
      <c r="O224" s="58"/>
      <c r="P224" s="58"/>
      <c r="Q224" s="58"/>
      <c r="R224" s="58"/>
      <c r="T224" s="58"/>
      <c r="U224" s="58"/>
    </row>
    <row r="225" spans="8:21">
      <c r="H225" s="58"/>
      <c r="I225" s="58"/>
      <c r="J225" s="58"/>
      <c r="K225" s="58"/>
      <c r="L225" s="58"/>
      <c r="M225" s="58"/>
      <c r="N225" s="58"/>
      <c r="O225" s="58"/>
      <c r="P225" s="58"/>
      <c r="Q225" s="58"/>
      <c r="R225" s="58"/>
      <c r="T225" s="58"/>
      <c r="U225" s="58"/>
    </row>
    <row r="226" spans="8:21">
      <c r="H226" s="58"/>
      <c r="I226" s="58"/>
      <c r="J226" s="58"/>
      <c r="K226" s="58"/>
      <c r="L226" s="58"/>
      <c r="M226" s="58"/>
      <c r="N226" s="58"/>
      <c r="O226" s="58"/>
      <c r="P226" s="58"/>
      <c r="Q226" s="58"/>
      <c r="R226" s="58"/>
      <c r="T226" s="58"/>
      <c r="U226" s="58"/>
    </row>
    <row r="227" spans="8:21">
      <c r="H227" s="58"/>
      <c r="I227" s="58"/>
      <c r="J227" s="58"/>
      <c r="K227" s="58"/>
      <c r="L227" s="58"/>
      <c r="M227" s="58"/>
      <c r="N227" s="58"/>
      <c r="O227" s="58"/>
      <c r="P227" s="58"/>
      <c r="Q227" s="58"/>
      <c r="R227" s="58"/>
      <c r="T227" s="58"/>
      <c r="U227" s="58"/>
    </row>
    <row r="228" spans="8:21">
      <c r="H228" s="58"/>
      <c r="I228" s="58"/>
      <c r="J228" s="58"/>
      <c r="K228" s="58"/>
      <c r="L228" s="58"/>
      <c r="M228" s="58"/>
      <c r="N228" s="58"/>
      <c r="O228" s="58"/>
      <c r="P228" s="58"/>
      <c r="Q228" s="58"/>
      <c r="R228" s="58"/>
      <c r="T228" s="58"/>
      <c r="U228" s="58"/>
    </row>
    <row r="229" spans="8:21">
      <c r="H229" s="58"/>
      <c r="I229" s="58"/>
      <c r="J229" s="58"/>
      <c r="K229" s="58"/>
      <c r="L229" s="58"/>
      <c r="M229" s="58"/>
      <c r="N229" s="58"/>
      <c r="O229" s="58"/>
      <c r="P229" s="58"/>
      <c r="Q229" s="58"/>
      <c r="R229" s="58"/>
      <c r="T229" s="58"/>
      <c r="U229" s="58"/>
    </row>
    <row r="230" spans="8:21">
      <c r="H230" s="58"/>
      <c r="I230" s="58"/>
      <c r="J230" s="58"/>
      <c r="K230" s="58"/>
      <c r="L230" s="58"/>
      <c r="M230" s="58"/>
      <c r="N230" s="58"/>
      <c r="O230" s="58"/>
      <c r="P230" s="58"/>
      <c r="Q230" s="58"/>
      <c r="R230" s="58"/>
      <c r="T230" s="58"/>
      <c r="U230" s="58"/>
    </row>
    <row r="231" spans="8:21">
      <c r="H231" s="58"/>
      <c r="I231" s="58"/>
      <c r="J231" s="58"/>
      <c r="K231" s="58"/>
      <c r="L231" s="58"/>
      <c r="M231" s="58"/>
      <c r="N231" s="58"/>
      <c r="O231" s="58"/>
      <c r="P231" s="58"/>
      <c r="Q231" s="58"/>
      <c r="R231" s="58"/>
      <c r="T231" s="58"/>
      <c r="U231" s="58"/>
    </row>
    <row r="232" spans="8:21">
      <c r="H232" s="58"/>
      <c r="I232" s="58"/>
      <c r="J232" s="58"/>
      <c r="K232" s="58"/>
      <c r="L232" s="58"/>
      <c r="M232" s="58"/>
      <c r="N232" s="58"/>
      <c r="O232" s="58"/>
      <c r="P232" s="58"/>
      <c r="Q232" s="58"/>
      <c r="R232" s="58"/>
      <c r="T232" s="58"/>
      <c r="U232" s="58"/>
    </row>
    <row r="233" spans="8:21">
      <c r="H233" s="58"/>
      <c r="I233" s="58"/>
      <c r="J233" s="58"/>
      <c r="K233" s="58"/>
      <c r="L233" s="58"/>
      <c r="M233" s="58"/>
      <c r="N233" s="58"/>
      <c r="O233" s="58"/>
      <c r="P233" s="58"/>
      <c r="Q233" s="58"/>
      <c r="R233" s="58"/>
      <c r="T233" s="58"/>
      <c r="U233" s="58"/>
    </row>
    <row r="234" spans="8:21">
      <c r="H234" s="58"/>
      <c r="I234" s="58"/>
      <c r="J234" s="58"/>
      <c r="K234" s="58"/>
      <c r="L234" s="58"/>
      <c r="M234" s="58"/>
      <c r="N234" s="58"/>
      <c r="O234" s="58"/>
      <c r="P234" s="58"/>
      <c r="Q234" s="58"/>
      <c r="R234" s="58"/>
      <c r="T234" s="58"/>
      <c r="U234" s="58"/>
    </row>
    <row r="235" spans="8:21">
      <c r="H235" s="58"/>
      <c r="I235" s="58"/>
      <c r="J235" s="58"/>
      <c r="K235" s="58"/>
      <c r="L235" s="58"/>
      <c r="M235" s="58"/>
      <c r="N235" s="58"/>
      <c r="O235" s="58"/>
      <c r="P235" s="58"/>
      <c r="Q235" s="58"/>
      <c r="R235" s="58"/>
      <c r="T235" s="58"/>
      <c r="U235" s="58"/>
    </row>
    <row r="236" spans="8:21">
      <c r="H236" s="58"/>
      <c r="I236" s="58"/>
      <c r="J236" s="58"/>
      <c r="K236" s="58"/>
      <c r="L236" s="58"/>
      <c r="M236" s="58"/>
      <c r="N236" s="58"/>
      <c r="O236" s="58"/>
      <c r="P236" s="58"/>
      <c r="Q236" s="58"/>
      <c r="R236" s="58"/>
      <c r="T236" s="58"/>
      <c r="U236" s="58"/>
    </row>
    <row r="237" spans="8:21">
      <c r="H237" s="58"/>
      <c r="I237" s="58"/>
      <c r="J237" s="58"/>
      <c r="K237" s="58"/>
      <c r="L237" s="58"/>
      <c r="M237" s="58"/>
      <c r="N237" s="58"/>
      <c r="O237" s="58"/>
      <c r="P237" s="58"/>
      <c r="Q237" s="58"/>
      <c r="R237" s="58"/>
      <c r="T237" s="58"/>
      <c r="U237" s="58"/>
    </row>
    <row r="238" spans="8:21">
      <c r="H238" s="58"/>
      <c r="I238" s="58"/>
      <c r="J238" s="58"/>
      <c r="K238" s="58"/>
      <c r="L238" s="58"/>
      <c r="M238" s="58"/>
      <c r="N238" s="58"/>
      <c r="O238" s="58"/>
      <c r="P238" s="58"/>
      <c r="Q238" s="58"/>
      <c r="R238" s="58"/>
      <c r="T238" s="58"/>
      <c r="U238" s="58"/>
    </row>
    <row r="239" spans="8:21">
      <c r="H239" s="58"/>
      <c r="I239" s="58"/>
      <c r="J239" s="58"/>
      <c r="K239" s="58"/>
      <c r="L239" s="58"/>
      <c r="M239" s="58"/>
      <c r="N239" s="58"/>
      <c r="O239" s="58"/>
      <c r="P239" s="58"/>
      <c r="Q239" s="58"/>
      <c r="R239" s="58"/>
      <c r="T239" s="58"/>
      <c r="U239" s="58"/>
    </row>
    <row r="240" spans="8:21">
      <c r="H240" s="58"/>
      <c r="I240" s="58"/>
      <c r="J240" s="58"/>
      <c r="K240" s="58"/>
      <c r="L240" s="58"/>
      <c r="M240" s="58"/>
      <c r="N240" s="58"/>
      <c r="O240" s="58"/>
      <c r="P240" s="58"/>
      <c r="Q240" s="58"/>
      <c r="R240" s="58"/>
      <c r="T240" s="58"/>
      <c r="U240" s="58"/>
    </row>
    <row r="241" spans="8:21">
      <c r="H241" s="58"/>
      <c r="I241" s="58"/>
      <c r="J241" s="58"/>
      <c r="K241" s="58"/>
      <c r="L241" s="58"/>
      <c r="M241" s="58"/>
      <c r="N241" s="58"/>
      <c r="O241" s="58"/>
      <c r="P241" s="58"/>
      <c r="Q241" s="58"/>
      <c r="R241" s="58"/>
      <c r="T241" s="58"/>
      <c r="U241" s="58"/>
    </row>
    <row r="242" spans="8:21">
      <c r="H242" s="58"/>
      <c r="I242" s="58"/>
      <c r="J242" s="58"/>
      <c r="K242" s="58"/>
      <c r="L242" s="58"/>
      <c r="M242" s="58"/>
      <c r="N242" s="58"/>
      <c r="O242" s="58"/>
      <c r="P242" s="58"/>
      <c r="Q242" s="58"/>
      <c r="R242" s="58"/>
      <c r="T242" s="58"/>
      <c r="U242" s="58"/>
    </row>
    <row r="243" spans="8:21">
      <c r="H243" s="58"/>
      <c r="I243" s="58"/>
      <c r="J243" s="58"/>
      <c r="K243" s="58"/>
      <c r="L243" s="58"/>
      <c r="M243" s="58"/>
      <c r="N243" s="58"/>
      <c r="O243" s="58"/>
      <c r="P243" s="58"/>
      <c r="Q243" s="58"/>
      <c r="R243" s="58"/>
      <c r="T243" s="58"/>
      <c r="U243" s="58"/>
    </row>
    <row r="244" spans="8:21">
      <c r="H244" s="58"/>
      <c r="I244" s="58"/>
      <c r="J244" s="58"/>
      <c r="K244" s="58"/>
      <c r="L244" s="58"/>
      <c r="M244" s="58"/>
      <c r="N244" s="58"/>
      <c r="O244" s="58"/>
      <c r="P244" s="58"/>
      <c r="Q244" s="58"/>
      <c r="R244" s="58"/>
      <c r="T244" s="58"/>
      <c r="U244" s="58"/>
    </row>
    <row r="245" spans="8:21">
      <c r="H245" s="58"/>
      <c r="I245" s="58"/>
      <c r="J245" s="58"/>
      <c r="K245" s="58"/>
      <c r="L245" s="58"/>
      <c r="M245" s="58"/>
      <c r="N245" s="58"/>
      <c r="O245" s="58"/>
      <c r="P245" s="58"/>
      <c r="Q245" s="58"/>
      <c r="R245" s="58"/>
      <c r="T245" s="58"/>
      <c r="U245" s="58"/>
    </row>
    <row r="246" spans="8:21">
      <c r="H246" s="58"/>
      <c r="I246" s="58"/>
      <c r="J246" s="58"/>
      <c r="K246" s="58"/>
      <c r="L246" s="58"/>
      <c r="M246" s="58"/>
      <c r="N246" s="58"/>
      <c r="O246" s="58"/>
      <c r="P246" s="58"/>
      <c r="Q246" s="58"/>
      <c r="R246" s="58"/>
      <c r="T246" s="58"/>
      <c r="U246" s="58"/>
    </row>
    <row r="247" spans="8:21">
      <c r="H247" s="58"/>
      <c r="I247" s="58"/>
      <c r="J247" s="58"/>
      <c r="K247" s="58"/>
      <c r="L247" s="58"/>
      <c r="M247" s="58"/>
      <c r="N247" s="58"/>
      <c r="O247" s="58"/>
      <c r="P247" s="58"/>
      <c r="Q247" s="58"/>
      <c r="R247" s="58"/>
      <c r="T247" s="58"/>
      <c r="U247" s="58"/>
    </row>
    <row r="248" spans="8:21">
      <c r="H248" s="58"/>
      <c r="I248" s="58"/>
      <c r="J248" s="58"/>
      <c r="K248" s="58"/>
      <c r="L248" s="58"/>
      <c r="M248" s="58"/>
      <c r="N248" s="58"/>
      <c r="O248" s="58"/>
      <c r="P248" s="58"/>
      <c r="Q248" s="58"/>
      <c r="R248" s="58"/>
      <c r="T248" s="58"/>
      <c r="U248" s="58"/>
    </row>
    <row r="249" spans="8:21">
      <c r="H249" s="58"/>
      <c r="I249" s="58"/>
      <c r="J249" s="58"/>
      <c r="K249" s="58"/>
      <c r="L249" s="58"/>
      <c r="M249" s="58"/>
      <c r="N249" s="58"/>
      <c r="O249" s="58"/>
      <c r="P249" s="58"/>
      <c r="Q249" s="58"/>
      <c r="R249" s="58"/>
      <c r="T249" s="58"/>
      <c r="U249" s="58"/>
    </row>
    <row r="250" spans="8:21">
      <c r="H250" s="58"/>
      <c r="I250" s="58"/>
      <c r="J250" s="58"/>
      <c r="K250" s="58"/>
      <c r="L250" s="58"/>
      <c r="M250" s="58"/>
      <c r="N250" s="58"/>
      <c r="O250" s="58"/>
      <c r="P250" s="58"/>
      <c r="Q250" s="58"/>
      <c r="R250" s="58"/>
      <c r="T250" s="58"/>
      <c r="U250" s="58"/>
    </row>
    <row r="251" spans="8:21">
      <c r="H251" s="58"/>
      <c r="I251" s="58"/>
      <c r="J251" s="58"/>
      <c r="K251" s="58"/>
      <c r="L251" s="58"/>
      <c r="M251" s="58"/>
      <c r="N251" s="58"/>
      <c r="O251" s="58"/>
      <c r="P251" s="58"/>
      <c r="Q251" s="58"/>
      <c r="R251" s="58"/>
      <c r="T251" s="58"/>
      <c r="U251" s="58"/>
    </row>
    <row r="252" spans="8:21">
      <c r="H252" s="58"/>
      <c r="I252" s="58"/>
      <c r="J252" s="58"/>
      <c r="K252" s="58"/>
      <c r="L252" s="58"/>
      <c r="M252" s="58"/>
      <c r="N252" s="58"/>
      <c r="O252" s="58"/>
      <c r="P252" s="58"/>
      <c r="Q252" s="58"/>
      <c r="R252" s="58"/>
      <c r="T252" s="58"/>
      <c r="U252" s="58"/>
    </row>
    <row r="253" spans="8:21">
      <c r="H253" s="58"/>
      <c r="I253" s="58"/>
      <c r="J253" s="58"/>
      <c r="K253" s="58"/>
      <c r="L253" s="58"/>
      <c r="M253" s="58"/>
      <c r="N253" s="58"/>
      <c r="O253" s="58"/>
      <c r="P253" s="58"/>
      <c r="Q253" s="58"/>
      <c r="R253" s="58"/>
      <c r="T253" s="58"/>
      <c r="U253" s="58"/>
    </row>
    <row r="254" spans="8:21">
      <c r="H254" s="58"/>
      <c r="I254" s="58"/>
      <c r="J254" s="58"/>
      <c r="K254" s="58"/>
      <c r="L254" s="58"/>
      <c r="M254" s="58"/>
      <c r="N254" s="58"/>
      <c r="O254" s="58"/>
      <c r="P254" s="58"/>
      <c r="Q254" s="58"/>
      <c r="R254" s="58"/>
      <c r="T254" s="58"/>
      <c r="U254" s="58"/>
    </row>
    <row r="255" spans="8:21">
      <c r="H255" s="58"/>
      <c r="I255" s="58"/>
      <c r="J255" s="58"/>
      <c r="K255" s="58"/>
      <c r="L255" s="58"/>
      <c r="M255" s="58"/>
      <c r="N255" s="58"/>
      <c r="O255" s="58"/>
      <c r="P255" s="58"/>
      <c r="Q255" s="58"/>
      <c r="R255" s="58"/>
      <c r="T255" s="58"/>
      <c r="U255" s="58"/>
    </row>
    <row r="256" spans="8:21">
      <c r="H256" s="58"/>
      <c r="I256" s="58"/>
      <c r="J256" s="58"/>
      <c r="K256" s="58"/>
      <c r="L256" s="58"/>
      <c r="M256" s="58"/>
      <c r="N256" s="58"/>
      <c r="O256" s="58"/>
      <c r="P256" s="58"/>
      <c r="Q256" s="58"/>
      <c r="R256" s="58"/>
      <c r="T256" s="58"/>
      <c r="U256" s="58"/>
    </row>
    <row r="257" spans="8:21">
      <c r="H257" s="58"/>
      <c r="I257" s="58"/>
      <c r="J257" s="58"/>
      <c r="K257" s="58"/>
      <c r="L257" s="58"/>
      <c r="M257" s="58"/>
      <c r="N257" s="58"/>
      <c r="O257" s="58"/>
      <c r="P257" s="58"/>
      <c r="Q257" s="58"/>
      <c r="R257" s="58"/>
      <c r="T257" s="58"/>
      <c r="U257" s="58"/>
    </row>
    <row r="258" spans="8:21">
      <c r="H258" s="58"/>
      <c r="I258" s="58"/>
      <c r="J258" s="58"/>
      <c r="K258" s="58"/>
      <c r="L258" s="58"/>
      <c r="M258" s="58"/>
      <c r="N258" s="58"/>
      <c r="O258" s="58"/>
      <c r="P258" s="58"/>
      <c r="Q258" s="58"/>
      <c r="R258" s="58"/>
      <c r="T258" s="58"/>
      <c r="U258" s="58"/>
    </row>
    <row r="259" spans="8:21">
      <c r="H259" s="58"/>
      <c r="I259" s="58"/>
      <c r="J259" s="58"/>
      <c r="K259" s="58"/>
      <c r="L259" s="58"/>
      <c r="M259" s="58"/>
      <c r="N259" s="58"/>
      <c r="O259" s="58"/>
      <c r="P259" s="58"/>
      <c r="Q259" s="58"/>
      <c r="R259" s="58"/>
      <c r="T259" s="58"/>
      <c r="U259" s="58"/>
    </row>
    <row r="260" spans="8:21">
      <c r="H260" s="58"/>
      <c r="I260" s="58"/>
      <c r="J260" s="58"/>
      <c r="K260" s="58"/>
      <c r="L260" s="58"/>
      <c r="M260" s="58"/>
      <c r="N260" s="58"/>
      <c r="O260" s="58"/>
      <c r="P260" s="58"/>
      <c r="Q260" s="58"/>
      <c r="R260" s="58"/>
      <c r="T260" s="58"/>
      <c r="U260" s="58"/>
    </row>
    <row r="261" spans="8:21">
      <c r="H261" s="58"/>
      <c r="I261" s="58"/>
      <c r="J261" s="58"/>
      <c r="K261" s="58"/>
      <c r="L261" s="58"/>
      <c r="M261" s="58"/>
      <c r="N261" s="58"/>
      <c r="O261" s="58"/>
      <c r="P261" s="58"/>
      <c r="Q261" s="58"/>
      <c r="R261" s="58"/>
      <c r="T261" s="58"/>
      <c r="U261" s="58"/>
    </row>
    <row r="262" spans="8:21">
      <c r="H262" s="58"/>
      <c r="I262" s="58"/>
      <c r="J262" s="58"/>
      <c r="K262" s="58"/>
      <c r="L262" s="58"/>
      <c r="M262" s="58"/>
      <c r="N262" s="58"/>
      <c r="O262" s="58"/>
      <c r="P262" s="58"/>
      <c r="Q262" s="58"/>
      <c r="R262" s="58"/>
      <c r="T262" s="58"/>
      <c r="U262" s="58"/>
    </row>
    <row r="263" spans="8:21">
      <c r="H263" s="58"/>
      <c r="I263" s="58"/>
      <c r="J263" s="58"/>
      <c r="K263" s="58"/>
      <c r="L263" s="58"/>
      <c r="M263" s="58"/>
      <c r="N263" s="58"/>
      <c r="O263" s="58"/>
      <c r="P263" s="58"/>
      <c r="Q263" s="58"/>
      <c r="R263" s="58"/>
      <c r="T263" s="58"/>
      <c r="U263" s="58"/>
    </row>
    <row r="264" spans="8:21">
      <c r="H264" s="58"/>
      <c r="I264" s="58"/>
      <c r="J264" s="58"/>
      <c r="K264" s="58"/>
      <c r="L264" s="58"/>
      <c r="M264" s="58"/>
      <c r="N264" s="58"/>
      <c r="O264" s="58"/>
      <c r="P264" s="58"/>
      <c r="Q264" s="58"/>
      <c r="R264" s="58"/>
      <c r="T264" s="58"/>
      <c r="U264" s="58"/>
    </row>
    <row r="265" spans="8:21">
      <c r="H265" s="58"/>
      <c r="I265" s="58"/>
      <c r="J265" s="58"/>
      <c r="K265" s="58"/>
      <c r="L265" s="58"/>
      <c r="M265" s="58"/>
      <c r="N265" s="58"/>
      <c r="O265" s="58"/>
      <c r="P265" s="58"/>
      <c r="Q265" s="58"/>
      <c r="R265" s="58"/>
      <c r="T265" s="58"/>
      <c r="U265" s="58"/>
    </row>
    <row r="266" spans="8:21">
      <c r="H266" s="58"/>
      <c r="I266" s="58"/>
      <c r="J266" s="58"/>
      <c r="K266" s="58"/>
      <c r="L266" s="58"/>
      <c r="M266" s="58"/>
      <c r="N266" s="58"/>
      <c r="O266" s="58"/>
      <c r="P266" s="58"/>
      <c r="Q266" s="58"/>
      <c r="R266" s="58"/>
      <c r="T266" s="58"/>
      <c r="U266" s="58"/>
    </row>
    <row r="267" spans="8:21">
      <c r="H267" s="58"/>
      <c r="I267" s="58"/>
      <c r="J267" s="58"/>
      <c r="K267" s="58"/>
      <c r="L267" s="58"/>
      <c r="M267" s="58"/>
      <c r="N267" s="58"/>
      <c r="O267" s="58"/>
      <c r="P267" s="58"/>
      <c r="Q267" s="58"/>
      <c r="R267" s="58"/>
      <c r="T267" s="58"/>
      <c r="U267" s="58"/>
    </row>
    <row r="268" spans="8:21">
      <c r="H268" s="58"/>
      <c r="I268" s="58"/>
      <c r="J268" s="58"/>
      <c r="K268" s="58"/>
      <c r="L268" s="58"/>
      <c r="M268" s="58"/>
      <c r="N268" s="58"/>
      <c r="O268" s="58"/>
      <c r="P268" s="58"/>
      <c r="Q268" s="58"/>
      <c r="R268" s="58"/>
      <c r="T268" s="58"/>
      <c r="U268" s="58"/>
    </row>
    <row r="269" spans="8:21">
      <c r="H269" s="58"/>
      <c r="I269" s="58"/>
      <c r="J269" s="58"/>
      <c r="K269" s="58"/>
      <c r="L269" s="58"/>
      <c r="M269" s="58"/>
      <c r="N269" s="58"/>
      <c r="O269" s="58"/>
      <c r="P269" s="58"/>
      <c r="Q269" s="58"/>
      <c r="R269" s="58"/>
      <c r="T269" s="58"/>
      <c r="U269" s="58"/>
    </row>
    <row r="270" spans="8:21">
      <c r="H270" s="58"/>
      <c r="I270" s="58"/>
      <c r="J270" s="58"/>
      <c r="K270" s="58"/>
      <c r="L270" s="58"/>
      <c r="M270" s="58"/>
      <c r="N270" s="58"/>
      <c r="O270" s="58"/>
      <c r="P270" s="58"/>
      <c r="Q270" s="58"/>
      <c r="R270" s="58"/>
      <c r="T270" s="58"/>
      <c r="U270" s="58"/>
    </row>
    <row r="271" spans="8:21">
      <c r="H271" s="58"/>
      <c r="I271" s="58"/>
      <c r="J271" s="58"/>
      <c r="K271" s="58"/>
      <c r="L271" s="58"/>
      <c r="M271" s="58"/>
      <c r="N271" s="58"/>
      <c r="O271" s="58"/>
      <c r="P271" s="58"/>
      <c r="Q271" s="58"/>
      <c r="R271" s="58"/>
      <c r="T271" s="58"/>
      <c r="U271" s="58"/>
    </row>
    <row r="272" spans="8:21">
      <c r="H272" s="58"/>
      <c r="I272" s="58"/>
      <c r="J272" s="58"/>
      <c r="K272" s="58"/>
      <c r="L272" s="58"/>
      <c r="M272" s="58"/>
      <c r="N272" s="58"/>
      <c r="O272" s="58"/>
      <c r="P272" s="58"/>
      <c r="Q272" s="58"/>
      <c r="R272" s="58"/>
      <c r="T272" s="58"/>
      <c r="U272" s="58"/>
    </row>
    <row r="273" spans="8:21">
      <c r="H273" s="58"/>
      <c r="I273" s="58"/>
      <c r="J273" s="58"/>
      <c r="K273" s="58"/>
      <c r="L273" s="58"/>
      <c r="M273" s="58"/>
      <c r="N273" s="58"/>
      <c r="O273" s="58"/>
      <c r="P273" s="58"/>
      <c r="Q273" s="58"/>
      <c r="R273" s="58"/>
      <c r="T273" s="58"/>
      <c r="U273" s="58"/>
    </row>
  </sheetData>
  <mergeCells count="24">
    <mergeCell ref="AJ15:AK15"/>
    <mergeCell ref="AM15:AN15"/>
    <mergeCell ref="U15:V15"/>
    <mergeCell ref="X15:Y15"/>
    <mergeCell ref="AA15:AB15"/>
    <mergeCell ref="AD15:AE15"/>
    <mergeCell ref="AG15:AH15"/>
    <mergeCell ref="L14:M14"/>
    <mergeCell ref="O14:P14"/>
    <mergeCell ref="R14:S14"/>
    <mergeCell ref="I15:J15"/>
    <mergeCell ref="L15:M15"/>
    <mergeCell ref="O15:P15"/>
    <mergeCell ref="R15:S15"/>
    <mergeCell ref="A37:B37"/>
    <mergeCell ref="A39:B39"/>
    <mergeCell ref="A43:B43"/>
    <mergeCell ref="A1:C1"/>
    <mergeCell ref="A2:C2"/>
    <mergeCell ref="A35:B35"/>
    <mergeCell ref="A6:F6"/>
    <mergeCell ref="A8:F8"/>
    <mergeCell ref="A10:F10"/>
    <mergeCell ref="A41:B41"/>
  </mergeCells>
  <pageMargins left="0.5" right="0.5" top="1" bottom="0.85" header="1" footer="0.5"/>
  <pageSetup scale="33" orientation="portrait" horizontalDpi="4294967292" verticalDpi="300" r:id="rId1"/>
  <headerFooter alignWithMargins="0">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06BC5-FA83-4926-A841-89FA52847036}">
  <sheetPr>
    <pageSetUpPr fitToPage="1"/>
  </sheetPr>
  <dimension ref="A1:AK188"/>
  <sheetViews>
    <sheetView zoomScaleNormal="100" workbookViewId="0">
      <selection activeCell="C39" sqref="C39"/>
    </sheetView>
  </sheetViews>
  <sheetFormatPr defaultColWidth="9.7109375" defaultRowHeight="12.75"/>
  <cols>
    <col min="1" max="1" width="17.42578125" style="2" customWidth="1"/>
    <col min="2" max="2" width="14.42578125" style="2" bestFit="1" customWidth="1"/>
    <col min="3" max="4" width="14.42578125" style="2" customWidth="1"/>
    <col min="5" max="5" width="14.42578125" style="2" bestFit="1" customWidth="1"/>
    <col min="6" max="7" width="14.42578125" style="2" customWidth="1"/>
    <col min="8" max="8" width="1.7109375" style="2" customWidth="1"/>
    <col min="9" max="9" width="11.28515625" style="3" bestFit="1" customWidth="1"/>
    <col min="10" max="10" width="11.28515625" style="3" customWidth="1"/>
    <col min="11" max="11" width="1.7109375" style="2" customWidth="1"/>
    <col min="12" max="12" width="11.28515625" style="3" bestFit="1" customWidth="1"/>
    <col min="13" max="13" width="11.28515625" style="3" customWidth="1"/>
    <col min="14" max="14" width="1.7109375" style="2" customWidth="1"/>
    <col min="15" max="16" width="10.42578125" style="3" customWidth="1"/>
    <col min="17" max="17" width="1.7109375" style="2" customWidth="1"/>
    <col min="18" max="19" width="10.7109375" style="3" customWidth="1"/>
    <col min="20" max="20" width="1.7109375" style="2" customWidth="1"/>
    <col min="21" max="22" width="11.140625" style="3" customWidth="1"/>
    <col min="23" max="23" width="1.7109375" style="2" customWidth="1"/>
    <col min="24" max="25" width="11" style="4" customWidth="1"/>
    <col min="26" max="26" width="1.7109375" style="2" customWidth="1"/>
    <col min="27" max="28" width="11" style="4" customWidth="1"/>
    <col min="29" max="29" width="1.7109375" style="2" customWidth="1"/>
    <col min="30" max="31" width="10.85546875" style="4" customWidth="1"/>
    <col min="32" max="32" width="1.7109375" style="2" customWidth="1"/>
    <col min="33" max="34" width="10.85546875" style="4" customWidth="1"/>
    <col min="35" max="35" width="1.7109375" style="2" customWidth="1"/>
    <col min="36" max="36" width="10.7109375" style="3" customWidth="1"/>
    <col min="37" max="16384" width="9.7109375" style="3"/>
  </cols>
  <sheetData>
    <row r="1" spans="1:37">
      <c r="A1" s="1" t="s">
        <v>338</v>
      </c>
    </row>
    <row r="2" spans="1:37">
      <c r="A2" s="1"/>
    </row>
    <row r="3" spans="1:37">
      <c r="A3" s="1" t="s">
        <v>0</v>
      </c>
    </row>
    <row r="4" spans="1:37">
      <c r="A4" s="1" t="s">
        <v>642</v>
      </c>
    </row>
    <row r="5" spans="1:37">
      <c r="A5" s="5" t="s">
        <v>643</v>
      </c>
      <c r="B5" s="6"/>
      <c r="C5" s="6"/>
      <c r="D5" s="6"/>
      <c r="E5" s="6"/>
      <c r="F5" s="6"/>
      <c r="G5" s="6"/>
      <c r="H5" s="6"/>
      <c r="K5" s="6"/>
      <c r="N5" s="6"/>
      <c r="Q5" s="6"/>
      <c r="T5" s="6"/>
      <c r="W5" s="6"/>
      <c r="Z5" s="6"/>
      <c r="AC5" s="6"/>
      <c r="AF5" s="6"/>
      <c r="AI5" s="6"/>
    </row>
    <row r="6" spans="1:37">
      <c r="A6" s="1" t="s">
        <v>644</v>
      </c>
      <c r="B6" s="7"/>
      <c r="C6" s="7"/>
      <c r="D6" s="7"/>
      <c r="E6" s="7"/>
      <c r="F6" s="7"/>
      <c r="G6" s="7"/>
      <c r="H6" s="7"/>
      <c r="K6" s="7"/>
      <c r="N6" s="7"/>
      <c r="Q6" s="7"/>
      <c r="T6" s="7"/>
      <c r="W6" s="7"/>
      <c r="Z6" s="7"/>
      <c r="AC6" s="7"/>
      <c r="AF6" s="7"/>
      <c r="AI6" s="7"/>
    </row>
    <row r="7" spans="1:37">
      <c r="A7" s="1" t="s">
        <v>645</v>
      </c>
      <c r="B7" s="7"/>
      <c r="C7" s="7"/>
      <c r="D7" s="7"/>
      <c r="E7" s="7"/>
      <c r="F7" s="7"/>
      <c r="G7" s="7"/>
      <c r="H7" s="7"/>
      <c r="K7" s="7"/>
      <c r="N7" s="7"/>
      <c r="Q7" s="7"/>
      <c r="T7" s="7"/>
      <c r="W7" s="7"/>
      <c r="Z7" s="7"/>
      <c r="AC7" s="7"/>
      <c r="AF7" s="7"/>
      <c r="AI7" s="7"/>
    </row>
    <row r="10" spans="1:37">
      <c r="A10" s="9" t="s">
        <v>647</v>
      </c>
      <c r="B10" s="72" t="s">
        <v>91</v>
      </c>
      <c r="C10" s="390"/>
      <c r="D10" s="391"/>
      <c r="E10" s="77" t="s">
        <v>1</v>
      </c>
      <c r="F10" s="79"/>
      <c r="G10" s="79"/>
      <c r="H10" s="74"/>
      <c r="I10" s="8" t="s">
        <v>269</v>
      </c>
      <c r="J10" s="8"/>
      <c r="K10" s="74"/>
      <c r="L10" s="8" t="s">
        <v>270</v>
      </c>
      <c r="M10" s="8"/>
      <c r="N10" s="74"/>
      <c r="O10" s="8" t="s">
        <v>271</v>
      </c>
      <c r="P10" s="8"/>
      <c r="Q10" s="74"/>
      <c r="R10" s="8" t="s">
        <v>272</v>
      </c>
      <c r="S10" s="8"/>
      <c r="T10" s="74"/>
      <c r="U10" s="8" t="s">
        <v>273</v>
      </c>
      <c r="V10" s="8"/>
      <c r="W10" s="74"/>
      <c r="X10" s="8" t="s">
        <v>2</v>
      </c>
      <c r="Y10" s="8"/>
      <c r="Z10" s="74"/>
      <c r="AA10" s="8" t="s">
        <v>2</v>
      </c>
      <c r="AB10" s="8"/>
      <c r="AC10" s="74"/>
      <c r="AD10" s="8" t="s">
        <v>2</v>
      </c>
      <c r="AE10" s="8"/>
      <c r="AF10" s="74"/>
      <c r="AG10" s="8" t="s">
        <v>2</v>
      </c>
      <c r="AH10" s="8"/>
      <c r="AI10" s="74"/>
      <c r="AJ10" s="8" t="s">
        <v>2</v>
      </c>
      <c r="AK10" s="80"/>
    </row>
    <row r="11" spans="1:37">
      <c r="A11" s="13" t="s">
        <v>90</v>
      </c>
      <c r="B11" s="73" t="s">
        <v>74</v>
      </c>
      <c r="C11" s="75"/>
      <c r="D11" s="73"/>
      <c r="E11" s="11" t="s">
        <v>74</v>
      </c>
      <c r="F11" s="392" t="s">
        <v>3</v>
      </c>
      <c r="G11" s="393"/>
      <c r="H11" s="78"/>
      <c r="I11" s="12"/>
      <c r="J11" s="10"/>
      <c r="K11" s="78"/>
      <c r="L11" s="12"/>
      <c r="M11" s="10"/>
      <c r="N11" s="78"/>
      <c r="O11" s="10"/>
      <c r="P11" s="10"/>
      <c r="Q11" s="78"/>
      <c r="R11" s="12"/>
      <c r="S11" s="10"/>
      <c r="T11" s="78"/>
      <c r="U11" s="12"/>
      <c r="V11" s="10"/>
      <c r="W11" s="78"/>
      <c r="X11" s="12"/>
      <c r="Y11" s="10"/>
      <c r="Z11" s="78"/>
      <c r="AA11" s="12"/>
      <c r="AB11" s="10"/>
      <c r="AC11" s="78"/>
      <c r="AD11" s="12"/>
      <c r="AE11" s="10"/>
      <c r="AF11" s="78"/>
      <c r="AG11" s="12"/>
      <c r="AH11" s="10"/>
      <c r="AI11" s="78"/>
      <c r="AJ11" s="12"/>
      <c r="AK11" s="10"/>
    </row>
    <row r="12" spans="1:37" ht="12.75" customHeight="1">
      <c r="A12" s="13" t="s">
        <v>648</v>
      </c>
      <c r="B12" s="14" t="s">
        <v>80</v>
      </c>
      <c r="C12" s="76" t="s">
        <v>80</v>
      </c>
      <c r="D12" s="15" t="s">
        <v>81</v>
      </c>
      <c r="E12" s="14" t="s">
        <v>80</v>
      </c>
      <c r="F12" s="15" t="s">
        <v>80</v>
      </c>
      <c r="G12" s="15" t="s">
        <v>81</v>
      </c>
      <c r="H12" s="15"/>
      <c r="I12" s="15" t="s">
        <v>80</v>
      </c>
      <c r="J12" s="15" t="s">
        <v>81</v>
      </c>
      <c r="K12" s="15"/>
      <c r="L12" s="15" t="s">
        <v>80</v>
      </c>
      <c r="M12" s="15" t="s">
        <v>81</v>
      </c>
      <c r="N12" s="15"/>
      <c r="O12" s="15" t="s">
        <v>80</v>
      </c>
      <c r="P12" s="15" t="s">
        <v>81</v>
      </c>
      <c r="Q12" s="15"/>
      <c r="R12" s="15" t="s">
        <v>80</v>
      </c>
      <c r="S12" s="15" t="s">
        <v>81</v>
      </c>
      <c r="T12" s="15"/>
      <c r="U12" s="15" t="s">
        <v>80</v>
      </c>
      <c r="V12" s="15" t="s">
        <v>81</v>
      </c>
      <c r="W12" s="15"/>
      <c r="X12" s="15" t="s">
        <v>80</v>
      </c>
      <c r="Y12" s="15" t="s">
        <v>81</v>
      </c>
      <c r="Z12" s="15"/>
      <c r="AA12" s="15" t="s">
        <v>80</v>
      </c>
      <c r="AB12" s="15" t="s">
        <v>81</v>
      </c>
      <c r="AC12" s="15"/>
      <c r="AD12" s="15" t="s">
        <v>80</v>
      </c>
      <c r="AE12" s="15" t="s">
        <v>81</v>
      </c>
      <c r="AF12" s="15"/>
      <c r="AG12" s="15" t="s">
        <v>80</v>
      </c>
      <c r="AH12" s="15" t="s">
        <v>81</v>
      </c>
      <c r="AI12" s="15"/>
      <c r="AJ12" s="15" t="s">
        <v>80</v>
      </c>
      <c r="AK12" s="14" t="s">
        <v>81</v>
      </c>
    </row>
    <row r="13" spans="1:37">
      <c r="A13" s="3"/>
      <c r="B13" s="16"/>
      <c r="C13" s="16"/>
      <c r="D13" s="16"/>
      <c r="E13" s="16"/>
      <c r="F13" s="16"/>
      <c r="G13" s="16"/>
      <c r="H13" s="16"/>
      <c r="I13" s="16"/>
      <c r="J13" s="16"/>
      <c r="K13" s="16"/>
      <c r="L13" s="16"/>
      <c r="M13" s="16"/>
      <c r="N13" s="16"/>
      <c r="O13" s="16"/>
      <c r="P13" s="16"/>
      <c r="Q13" s="16"/>
      <c r="R13" s="16"/>
      <c r="S13" s="16"/>
      <c r="T13" s="16"/>
      <c r="U13" s="16"/>
      <c r="V13" s="16"/>
      <c r="W13" s="16"/>
      <c r="Z13" s="16"/>
      <c r="AC13" s="16"/>
      <c r="AF13" s="16"/>
      <c r="AI13" s="16"/>
    </row>
    <row r="14" spans="1:37">
      <c r="A14" s="280" t="s">
        <v>646</v>
      </c>
      <c r="B14" s="16"/>
      <c r="C14" s="16"/>
      <c r="D14" s="16"/>
      <c r="E14" s="16"/>
      <c r="F14" s="16"/>
      <c r="G14" s="16"/>
      <c r="H14" s="16"/>
      <c r="I14" s="16"/>
      <c r="J14" s="16"/>
      <c r="K14" s="22"/>
      <c r="L14" s="16"/>
      <c r="M14" s="16"/>
      <c r="N14" s="22"/>
      <c r="O14" s="16"/>
      <c r="P14" s="16"/>
      <c r="Q14" s="16"/>
      <c r="R14" s="16"/>
      <c r="S14" s="16"/>
      <c r="T14" s="22"/>
      <c r="U14" s="16"/>
      <c r="V14" s="16"/>
      <c r="W14" s="22"/>
      <c r="Z14" s="22"/>
      <c r="AC14" s="22"/>
      <c r="AF14" s="22"/>
      <c r="AI14" s="22"/>
    </row>
    <row r="15" spans="1:37" ht="12.75" customHeight="1">
      <c r="A15" s="2" t="s">
        <v>4</v>
      </c>
      <c r="B15" s="16">
        <f>C15+D15</f>
        <v>0</v>
      </c>
      <c r="C15" s="16"/>
      <c r="D15" s="16"/>
      <c r="E15" s="16">
        <f>F15+G15</f>
        <v>10000.000000000002</v>
      </c>
      <c r="F15" s="16">
        <f>I15+L15+O15+R15+U15+X15+AA15+AD15+AG15+AJ15</f>
        <v>1358.8300000000002</v>
      </c>
      <c r="G15" s="16">
        <f>J15+M15+P15+S15+V15+Y15+AB15+AE15+AH15+AK15</f>
        <v>8641.1700000000019</v>
      </c>
      <c r="H15" s="22"/>
      <c r="I15" s="16">
        <v>472.21</v>
      </c>
      <c r="J15" s="16">
        <v>1527.79</v>
      </c>
      <c r="K15" s="22"/>
      <c r="L15" s="16">
        <v>377.99</v>
      </c>
      <c r="M15" s="16">
        <v>1622.01</v>
      </c>
      <c r="N15" s="22"/>
      <c r="O15" s="16">
        <v>277.94</v>
      </c>
      <c r="P15" s="16">
        <v>1722.06</v>
      </c>
      <c r="Q15" s="22"/>
      <c r="R15" s="16">
        <v>171.73</v>
      </c>
      <c r="S15" s="16">
        <v>1828.27</v>
      </c>
      <c r="T15" s="22"/>
      <c r="U15" s="16">
        <v>58.96</v>
      </c>
      <c r="V15" s="16">
        <v>1941.04</v>
      </c>
      <c r="W15" s="22"/>
      <c r="Z15" s="22"/>
      <c r="AC15" s="22"/>
      <c r="AF15" s="22"/>
      <c r="AI15" s="22"/>
    </row>
    <row r="16" spans="1:37">
      <c r="A16" s="2" t="s">
        <v>5</v>
      </c>
      <c r="B16" s="16">
        <f t="shared" ref="B16:B26" si="0">C16+D16</f>
        <v>0</v>
      </c>
      <c r="C16" s="16"/>
      <c r="D16" s="16"/>
      <c r="E16" s="16">
        <f t="shared" ref="E16:E26" si="1">F16+G16</f>
        <v>10000</v>
      </c>
      <c r="F16" s="16">
        <f t="shared" ref="F16:F26" si="2">I16+L16+O16+R16+U16+X16+AA16+AD16+AG16+AJ16</f>
        <v>1315.62</v>
      </c>
      <c r="G16" s="16">
        <f t="shared" ref="G16:G26" si="3">J16+M16+P16+S16+V16+Y16+AB16+AE16+AH16+AK16</f>
        <v>8684.380000000001</v>
      </c>
      <c r="H16" s="22"/>
      <c r="I16" s="16">
        <v>464.57</v>
      </c>
      <c r="J16" s="16">
        <v>1535.43</v>
      </c>
      <c r="K16" s="22"/>
      <c r="L16" s="16">
        <v>369.87</v>
      </c>
      <c r="M16" s="16">
        <v>1630.13</v>
      </c>
      <c r="N16" s="22"/>
      <c r="O16" s="16">
        <v>269.33</v>
      </c>
      <c r="P16" s="16">
        <v>1730.67</v>
      </c>
      <c r="Q16" s="22"/>
      <c r="R16" s="16">
        <v>162.59</v>
      </c>
      <c r="S16" s="16">
        <v>1837.41</v>
      </c>
      <c r="T16" s="22"/>
      <c r="U16" s="16">
        <v>49.26</v>
      </c>
      <c r="V16" s="16">
        <v>1950.74</v>
      </c>
      <c r="W16" s="22"/>
      <c r="Z16" s="22"/>
      <c r="AC16" s="22"/>
      <c r="AF16" s="22"/>
      <c r="AI16" s="22"/>
    </row>
    <row r="17" spans="1:37">
      <c r="A17" s="2" t="s">
        <v>6</v>
      </c>
      <c r="B17" s="16">
        <f t="shared" si="0"/>
        <v>0</v>
      </c>
      <c r="C17" s="16"/>
      <c r="D17" s="16"/>
      <c r="E17" s="16">
        <f t="shared" si="1"/>
        <v>10000</v>
      </c>
      <c r="F17" s="16">
        <f t="shared" si="2"/>
        <v>1272.21</v>
      </c>
      <c r="G17" s="16">
        <f t="shared" si="3"/>
        <v>8727.7899999999991</v>
      </c>
      <c r="H17" s="22"/>
      <c r="I17" s="16">
        <v>456.9</v>
      </c>
      <c r="J17" s="16">
        <v>1543.1</v>
      </c>
      <c r="K17" s="22"/>
      <c r="L17" s="16">
        <v>361.72</v>
      </c>
      <c r="M17" s="16">
        <v>1638.28</v>
      </c>
      <c r="N17" s="22"/>
      <c r="O17" s="16">
        <v>260.68</v>
      </c>
      <c r="P17" s="16">
        <v>1739.32</v>
      </c>
      <c r="Q17" s="22"/>
      <c r="R17" s="16">
        <v>153.4</v>
      </c>
      <c r="S17" s="16">
        <v>1846.6</v>
      </c>
      <c r="T17" s="22"/>
      <c r="U17" s="16">
        <v>39.51</v>
      </c>
      <c r="V17" s="16">
        <v>1960.49</v>
      </c>
      <c r="W17" s="22"/>
      <c r="Z17" s="22"/>
      <c r="AC17" s="22"/>
      <c r="AF17" s="22"/>
      <c r="AI17" s="22"/>
    </row>
    <row r="18" spans="1:37">
      <c r="A18" s="2" t="s">
        <v>7</v>
      </c>
      <c r="B18" s="16">
        <f t="shared" si="0"/>
        <v>0</v>
      </c>
      <c r="C18" s="16"/>
      <c r="D18" s="16"/>
      <c r="E18" s="16">
        <f t="shared" si="1"/>
        <v>10000</v>
      </c>
      <c r="F18" s="16">
        <f t="shared" si="2"/>
        <v>1228.5500000000002</v>
      </c>
      <c r="G18" s="16">
        <f t="shared" si="3"/>
        <v>8771.4499999999989</v>
      </c>
      <c r="H18" s="22"/>
      <c r="I18" s="16">
        <v>449.18</v>
      </c>
      <c r="J18" s="16">
        <v>1550.82</v>
      </c>
      <c r="K18" s="22"/>
      <c r="L18" s="16">
        <v>353.53</v>
      </c>
      <c r="M18" s="16">
        <v>1646.47</v>
      </c>
      <c r="N18" s="22"/>
      <c r="O18" s="16">
        <v>251.98</v>
      </c>
      <c r="P18" s="16">
        <v>1748.02</v>
      </c>
      <c r="Q18" s="22"/>
      <c r="R18" s="16">
        <v>144.16</v>
      </c>
      <c r="S18" s="16">
        <v>1855.84</v>
      </c>
      <c r="T18" s="22"/>
      <c r="U18" s="16">
        <v>29.7</v>
      </c>
      <c r="V18" s="16">
        <v>1970.3</v>
      </c>
      <c r="W18" s="22"/>
      <c r="Z18" s="22"/>
      <c r="AC18" s="22"/>
      <c r="AF18" s="22"/>
      <c r="AI18" s="22"/>
    </row>
    <row r="19" spans="1:37">
      <c r="A19" s="2" t="s">
        <v>8</v>
      </c>
      <c r="B19" s="16">
        <f t="shared" si="0"/>
        <v>0</v>
      </c>
      <c r="C19" s="16"/>
      <c r="D19" s="16"/>
      <c r="E19" s="16">
        <f t="shared" si="1"/>
        <v>10000</v>
      </c>
      <c r="F19" s="16">
        <f t="shared" si="2"/>
        <v>1184.71</v>
      </c>
      <c r="G19" s="16">
        <f t="shared" si="3"/>
        <v>8815.2899999999991</v>
      </c>
      <c r="H19" s="22"/>
      <c r="I19" s="16">
        <v>441.43</v>
      </c>
      <c r="J19" s="16">
        <v>1558.57</v>
      </c>
      <c r="K19" s="22"/>
      <c r="L19" s="16">
        <v>345.3</v>
      </c>
      <c r="M19" s="16">
        <v>1654.7</v>
      </c>
      <c r="N19" s="22"/>
      <c r="O19" s="16">
        <v>243.24</v>
      </c>
      <c r="P19" s="16">
        <v>1756.76</v>
      </c>
      <c r="Q19" s="22"/>
      <c r="R19" s="16">
        <v>134.88999999999999</v>
      </c>
      <c r="S19" s="16">
        <v>1865.11</v>
      </c>
      <c r="T19" s="22"/>
      <c r="U19" s="16">
        <v>19.850000000000001</v>
      </c>
      <c r="V19" s="16">
        <v>1980.15</v>
      </c>
      <c r="W19" s="22"/>
      <c r="Z19" s="22"/>
      <c r="AC19" s="22"/>
      <c r="AF19" s="22"/>
      <c r="AI19" s="22"/>
    </row>
    <row r="20" spans="1:37">
      <c r="A20" s="2" t="s">
        <v>9</v>
      </c>
      <c r="B20" s="16">
        <f t="shared" si="0"/>
        <v>0</v>
      </c>
      <c r="C20" s="16"/>
      <c r="D20" s="16"/>
      <c r="E20" s="16">
        <f t="shared" si="1"/>
        <v>9999.9999999999982</v>
      </c>
      <c r="F20" s="16">
        <f t="shared" si="2"/>
        <v>1140.6400000000001</v>
      </c>
      <c r="G20" s="16">
        <f t="shared" si="3"/>
        <v>8859.3599999999988</v>
      </c>
      <c r="H20" s="22"/>
      <c r="I20" s="16">
        <v>433.64</v>
      </c>
      <c r="J20" s="16">
        <v>1566.36</v>
      </c>
      <c r="K20" s="22"/>
      <c r="L20" s="16">
        <v>337.03</v>
      </c>
      <c r="M20" s="16">
        <v>1662.97</v>
      </c>
      <c r="N20" s="22"/>
      <c r="O20" s="16">
        <v>234.46</v>
      </c>
      <c r="P20" s="16">
        <v>1765.54</v>
      </c>
      <c r="Q20" s="22"/>
      <c r="R20" s="16">
        <v>125.56</v>
      </c>
      <c r="S20" s="16">
        <v>1874.44</v>
      </c>
      <c r="T20" s="22"/>
      <c r="U20" s="16">
        <v>9.9499999999999993</v>
      </c>
      <c r="V20" s="16">
        <v>1990.05</v>
      </c>
      <c r="W20" s="22"/>
      <c r="Z20" s="22"/>
      <c r="AC20" s="22"/>
      <c r="AF20" s="22"/>
      <c r="AI20" s="22"/>
    </row>
    <row r="21" spans="1:37">
      <c r="A21" s="2" t="s">
        <v>10</v>
      </c>
      <c r="B21" s="16">
        <f t="shared" si="0"/>
        <v>2000</v>
      </c>
      <c r="C21" s="16">
        <v>0</v>
      </c>
      <c r="D21" s="16">
        <v>2000</v>
      </c>
      <c r="E21" s="16">
        <f t="shared" si="1"/>
        <v>8000</v>
      </c>
      <c r="F21" s="16">
        <f t="shared" si="2"/>
        <v>1096.33</v>
      </c>
      <c r="G21" s="16">
        <f t="shared" si="3"/>
        <v>6903.67</v>
      </c>
      <c r="H21" s="22"/>
      <c r="I21" s="16">
        <v>425.8</v>
      </c>
      <c r="J21" s="16">
        <v>1574.2</v>
      </c>
      <c r="K21" s="22"/>
      <c r="L21" s="16">
        <v>328.71</v>
      </c>
      <c r="M21" s="16">
        <v>1671.29</v>
      </c>
      <c r="N21" s="22"/>
      <c r="O21" s="16">
        <v>225.63</v>
      </c>
      <c r="P21" s="16">
        <v>1774.37</v>
      </c>
      <c r="Q21" s="22"/>
      <c r="R21" s="16">
        <v>116.19</v>
      </c>
      <c r="S21" s="16">
        <v>1883.81</v>
      </c>
      <c r="T21" s="22"/>
      <c r="U21" s="16"/>
      <c r="V21" s="16"/>
      <c r="W21" s="22"/>
      <c r="Z21" s="22"/>
      <c r="AC21" s="22"/>
      <c r="AF21" s="22"/>
      <c r="AI21" s="22"/>
    </row>
    <row r="22" spans="1:37">
      <c r="A22" s="2" t="s">
        <v>11</v>
      </c>
      <c r="B22" s="16">
        <f t="shared" si="0"/>
        <v>2000</v>
      </c>
      <c r="C22" s="270">
        <v>509.84</v>
      </c>
      <c r="D22" s="270">
        <v>1490.16</v>
      </c>
      <c r="E22" s="16">
        <f t="shared" si="1"/>
        <v>8000</v>
      </c>
      <c r="F22" s="16">
        <f t="shared" si="2"/>
        <v>1061.82</v>
      </c>
      <c r="G22" s="16">
        <f t="shared" si="3"/>
        <v>6938.18</v>
      </c>
      <c r="H22" s="22"/>
      <c r="I22" s="16">
        <v>417.94</v>
      </c>
      <c r="J22" s="16">
        <v>1582.06</v>
      </c>
      <c r="K22" s="22"/>
      <c r="L22" s="16">
        <v>320.35000000000002</v>
      </c>
      <c r="M22" s="16">
        <v>1679.65</v>
      </c>
      <c r="N22" s="22"/>
      <c r="O22" s="16">
        <v>216.76</v>
      </c>
      <c r="P22" s="16">
        <v>1783.24</v>
      </c>
      <c r="Q22" s="22"/>
      <c r="R22" s="16">
        <v>106.77</v>
      </c>
      <c r="S22" s="16">
        <v>1893.23</v>
      </c>
      <c r="T22" s="22"/>
      <c r="U22" s="16"/>
      <c r="V22" s="16"/>
      <c r="W22" s="22"/>
      <c r="Z22" s="22"/>
      <c r="AC22" s="22"/>
      <c r="AF22" s="22"/>
      <c r="AI22" s="22"/>
    </row>
    <row r="23" spans="1:37">
      <c r="A23" s="2" t="s">
        <v>12</v>
      </c>
      <c r="B23" s="16">
        <f t="shared" si="0"/>
        <v>2000</v>
      </c>
      <c r="C23" s="270">
        <v>502.39</v>
      </c>
      <c r="D23" s="270">
        <v>1497.61</v>
      </c>
      <c r="E23" s="16">
        <f t="shared" si="1"/>
        <v>8000</v>
      </c>
      <c r="F23" s="16">
        <f t="shared" si="2"/>
        <v>1027.1200000000001</v>
      </c>
      <c r="G23" s="16">
        <f t="shared" si="3"/>
        <v>6972.88</v>
      </c>
      <c r="H23" s="22"/>
      <c r="I23" s="16">
        <v>410.02</v>
      </c>
      <c r="J23" s="16">
        <v>1589.98</v>
      </c>
      <c r="K23" s="22"/>
      <c r="L23" s="16">
        <v>311.95999999999998</v>
      </c>
      <c r="M23" s="16">
        <v>1688.04</v>
      </c>
      <c r="N23" s="22"/>
      <c r="O23" s="16">
        <v>207.84</v>
      </c>
      <c r="P23" s="16">
        <v>1792.16</v>
      </c>
      <c r="Q23" s="22"/>
      <c r="R23" s="16">
        <v>97.3</v>
      </c>
      <c r="S23" s="16">
        <v>1902.7</v>
      </c>
      <c r="T23" s="22"/>
      <c r="U23" s="16"/>
      <c r="V23" s="16"/>
      <c r="W23" s="22"/>
      <c r="Z23" s="22"/>
      <c r="AC23" s="22"/>
      <c r="AF23" s="22"/>
      <c r="AI23" s="22"/>
    </row>
    <row r="24" spans="1:37">
      <c r="A24" s="2" t="s">
        <v>13</v>
      </c>
      <c r="B24" s="16">
        <f t="shared" si="0"/>
        <v>2000</v>
      </c>
      <c r="C24" s="270">
        <v>494.9</v>
      </c>
      <c r="D24" s="270">
        <v>1505.1</v>
      </c>
      <c r="E24" s="16">
        <f t="shared" si="1"/>
        <v>8000</v>
      </c>
      <c r="F24" s="16">
        <f t="shared" si="2"/>
        <v>992.24999999999989</v>
      </c>
      <c r="G24" s="16">
        <f t="shared" si="3"/>
        <v>7007.75</v>
      </c>
      <c r="H24" s="22"/>
      <c r="I24" s="16">
        <v>402.07</v>
      </c>
      <c r="J24" s="16">
        <v>1597.93</v>
      </c>
      <c r="K24" s="22"/>
      <c r="L24" s="16">
        <v>303.51</v>
      </c>
      <c r="M24" s="16">
        <v>1696.49</v>
      </c>
      <c r="N24" s="22"/>
      <c r="O24" s="16">
        <v>198.88</v>
      </c>
      <c r="P24" s="16">
        <v>1801.12</v>
      </c>
      <c r="Q24" s="22"/>
      <c r="R24" s="16">
        <v>87.79</v>
      </c>
      <c r="S24" s="16">
        <v>1912.21</v>
      </c>
      <c r="T24" s="22"/>
      <c r="U24" s="16"/>
      <c r="V24" s="16"/>
      <c r="W24" s="22"/>
      <c r="Z24" s="22"/>
      <c r="AC24" s="22"/>
      <c r="AF24" s="22"/>
      <c r="AI24" s="22"/>
    </row>
    <row r="25" spans="1:37">
      <c r="A25" s="2" t="s">
        <v>14</v>
      </c>
      <c r="B25" s="16">
        <f t="shared" si="0"/>
        <v>2000</v>
      </c>
      <c r="C25" s="270">
        <v>487.38</v>
      </c>
      <c r="D25" s="270">
        <v>1512.62</v>
      </c>
      <c r="E25" s="16">
        <f t="shared" si="1"/>
        <v>8000.0000000000009</v>
      </c>
      <c r="F25" s="16">
        <f t="shared" si="2"/>
        <v>957.20999999999992</v>
      </c>
      <c r="G25" s="16">
        <f t="shared" si="3"/>
        <v>7042.7900000000009</v>
      </c>
      <c r="H25" s="22"/>
      <c r="I25" s="16">
        <v>394.08</v>
      </c>
      <c r="J25" s="16">
        <v>1605.92</v>
      </c>
      <c r="K25" s="22"/>
      <c r="L25" s="16">
        <v>295.02999999999997</v>
      </c>
      <c r="M25" s="16">
        <v>1704.97</v>
      </c>
      <c r="N25" s="22"/>
      <c r="O25" s="16">
        <v>189.87</v>
      </c>
      <c r="P25" s="16">
        <v>1810.13</v>
      </c>
      <c r="Q25" s="22"/>
      <c r="R25" s="16">
        <v>78.23</v>
      </c>
      <c r="S25" s="16">
        <v>1921.77</v>
      </c>
      <c r="T25" s="22"/>
      <c r="U25" s="16"/>
      <c r="V25" s="16"/>
      <c r="W25" s="22"/>
      <c r="Z25" s="22"/>
      <c r="AC25" s="22"/>
      <c r="AF25" s="22"/>
      <c r="AI25" s="22"/>
    </row>
    <row r="26" spans="1:37">
      <c r="A26" s="2" t="s">
        <v>15</v>
      </c>
      <c r="B26" s="18">
        <f t="shared" si="0"/>
        <v>2000</v>
      </c>
      <c r="C26" s="18">
        <v>479.82</v>
      </c>
      <c r="D26" s="18">
        <v>1520.18</v>
      </c>
      <c r="E26" s="18">
        <f t="shared" si="1"/>
        <v>8000</v>
      </c>
      <c r="F26" s="18">
        <f t="shared" si="2"/>
        <v>921.99999999999989</v>
      </c>
      <c r="G26" s="18">
        <f t="shared" si="3"/>
        <v>7078</v>
      </c>
      <c r="H26" s="22"/>
      <c r="I26" s="18">
        <v>386.05</v>
      </c>
      <c r="J26" s="18">
        <v>1613.95</v>
      </c>
      <c r="K26" s="22"/>
      <c r="L26" s="18">
        <v>286.51</v>
      </c>
      <c r="M26" s="18">
        <v>1713.49</v>
      </c>
      <c r="N26" s="22"/>
      <c r="O26" s="18">
        <v>180.82</v>
      </c>
      <c r="P26" s="18">
        <v>1819.18</v>
      </c>
      <c r="Q26" s="22"/>
      <c r="R26" s="18">
        <v>68.62</v>
      </c>
      <c r="S26" s="18">
        <v>1931.38</v>
      </c>
      <c r="T26" s="22"/>
      <c r="U26" s="18"/>
      <c r="V26" s="18"/>
      <c r="W26" s="22"/>
      <c r="X26" s="19"/>
      <c r="Y26" s="19"/>
      <c r="Z26" s="22"/>
      <c r="AA26" s="19"/>
      <c r="AB26" s="19"/>
      <c r="AC26" s="22"/>
      <c r="AD26" s="19"/>
      <c r="AE26" s="19"/>
      <c r="AF26" s="22"/>
      <c r="AG26" s="19"/>
      <c r="AH26" s="19"/>
      <c r="AI26" s="22"/>
      <c r="AJ26" s="20"/>
      <c r="AK26" s="20"/>
    </row>
    <row r="27" spans="1:37">
      <c r="A27" s="3"/>
      <c r="B27" s="16"/>
      <c r="C27" s="16"/>
      <c r="D27" s="16"/>
      <c r="E27" s="16"/>
      <c r="F27" s="16"/>
      <c r="G27" s="16"/>
      <c r="H27" s="22"/>
      <c r="I27" s="16"/>
      <c r="J27" s="16"/>
      <c r="K27" s="22"/>
      <c r="L27" s="16"/>
      <c r="M27" s="16"/>
      <c r="N27" s="22"/>
      <c r="O27" s="16"/>
      <c r="P27" s="16"/>
      <c r="Q27" s="22"/>
      <c r="R27" s="16"/>
      <c r="S27" s="16"/>
      <c r="T27" s="22"/>
      <c r="U27" s="16"/>
      <c r="V27" s="16"/>
      <c r="W27" s="22"/>
      <c r="Z27" s="22"/>
      <c r="AC27" s="22"/>
      <c r="AF27" s="22"/>
      <c r="AI27" s="22"/>
    </row>
    <row r="28" spans="1:37" s="4" customFormat="1" ht="13.5" thickBot="1">
      <c r="A28" s="4" t="s">
        <v>649</v>
      </c>
      <c r="B28" s="21">
        <f t="shared" ref="B28:AJ28" si="4">SUM(B13:B26)</f>
        <v>12000</v>
      </c>
      <c r="C28" s="21">
        <f t="shared" si="4"/>
        <v>2474.3300000000004</v>
      </c>
      <c r="D28" s="21">
        <f t="shared" si="4"/>
        <v>9525.6699999999983</v>
      </c>
      <c r="E28" s="21">
        <f t="shared" si="4"/>
        <v>108000</v>
      </c>
      <c r="F28" s="21">
        <f t="shared" si="4"/>
        <v>13557.289999999999</v>
      </c>
      <c r="G28" s="21">
        <f t="shared" si="4"/>
        <v>94442.710000000021</v>
      </c>
      <c r="H28" s="81"/>
      <c r="I28" s="21">
        <f t="shared" si="4"/>
        <v>5153.8900000000003</v>
      </c>
      <c r="J28" s="21">
        <f t="shared" si="4"/>
        <v>18846.11</v>
      </c>
      <c r="K28" s="81"/>
      <c r="L28" s="21">
        <f t="shared" si="4"/>
        <v>3991.5099999999993</v>
      </c>
      <c r="M28" s="21">
        <f t="shared" si="4"/>
        <v>20008.490000000002</v>
      </c>
      <c r="N28" s="81"/>
      <c r="O28" s="21">
        <f t="shared" si="4"/>
        <v>2757.4300000000003</v>
      </c>
      <c r="P28" s="21">
        <f t="shared" si="4"/>
        <v>21242.57</v>
      </c>
      <c r="Q28" s="81"/>
      <c r="R28" s="21">
        <f t="shared" si="4"/>
        <v>1447.23</v>
      </c>
      <c r="S28" s="21">
        <f t="shared" si="4"/>
        <v>22552.77</v>
      </c>
      <c r="T28" s="81"/>
      <c r="U28" s="21">
        <f t="shared" si="4"/>
        <v>207.22999999999996</v>
      </c>
      <c r="V28" s="21">
        <f t="shared" si="4"/>
        <v>11792.769999999999</v>
      </c>
      <c r="W28" s="81"/>
      <c r="X28" s="21">
        <f t="shared" si="4"/>
        <v>0</v>
      </c>
      <c r="Y28" s="21">
        <f t="shared" si="4"/>
        <v>0</v>
      </c>
      <c r="Z28" s="81"/>
      <c r="AA28" s="21">
        <f t="shared" si="4"/>
        <v>0</v>
      </c>
      <c r="AB28" s="21">
        <f t="shared" si="4"/>
        <v>0</v>
      </c>
      <c r="AC28" s="81"/>
      <c r="AD28" s="21">
        <f t="shared" si="4"/>
        <v>0</v>
      </c>
      <c r="AE28" s="21">
        <f t="shared" si="4"/>
        <v>0</v>
      </c>
      <c r="AF28" s="81"/>
      <c r="AG28" s="21">
        <f t="shared" si="4"/>
        <v>0</v>
      </c>
      <c r="AH28" s="21">
        <f t="shared" si="4"/>
        <v>0</v>
      </c>
      <c r="AI28" s="81"/>
      <c r="AJ28" s="21">
        <f t="shared" si="4"/>
        <v>0</v>
      </c>
      <c r="AK28" s="21">
        <f t="shared" ref="AK28" si="5">SUM(AK13:AK26)</f>
        <v>0</v>
      </c>
    </row>
    <row r="29" spans="1:37" ht="13.5" thickTop="1">
      <c r="A29" s="3"/>
      <c r="B29" s="16"/>
      <c r="C29" s="16"/>
      <c r="D29" s="16"/>
      <c r="E29" s="16"/>
      <c r="F29" s="16"/>
      <c r="G29" s="16"/>
      <c r="H29" s="22"/>
      <c r="I29" s="16"/>
      <c r="J29" s="16"/>
      <c r="K29" s="22"/>
      <c r="L29" s="16"/>
      <c r="M29" s="16"/>
      <c r="N29" s="22"/>
      <c r="O29" s="16"/>
      <c r="P29" s="16"/>
      <c r="Q29" s="22"/>
      <c r="R29" s="16"/>
      <c r="S29" s="16"/>
      <c r="T29" s="22"/>
      <c r="U29" s="16"/>
      <c r="V29" s="16"/>
      <c r="W29" s="22"/>
      <c r="Z29" s="22"/>
      <c r="AC29" s="22"/>
      <c r="AF29" s="22"/>
      <c r="AI29" s="22"/>
    </row>
    <row r="30" spans="1:37">
      <c r="A30" s="17" t="s">
        <v>444</v>
      </c>
      <c r="B30" s="16"/>
      <c r="C30" s="16"/>
      <c r="D30" s="16"/>
      <c r="E30" s="16"/>
      <c r="F30" s="16"/>
      <c r="G30" s="16"/>
      <c r="H30" s="22"/>
      <c r="I30" s="16"/>
      <c r="J30" s="16"/>
      <c r="K30" s="22"/>
      <c r="L30" s="16"/>
      <c r="M30" s="16"/>
      <c r="N30" s="22"/>
      <c r="O30" s="16"/>
      <c r="P30" s="16"/>
      <c r="Q30" s="22"/>
      <c r="R30" s="16"/>
      <c r="S30" s="16"/>
      <c r="T30" s="22"/>
      <c r="U30" s="16"/>
      <c r="V30" s="16"/>
      <c r="W30" s="22"/>
      <c r="Z30" s="22"/>
      <c r="AC30" s="22"/>
      <c r="AF30" s="22"/>
      <c r="AI30" s="22"/>
    </row>
    <row r="31" spans="1:37" ht="12.75" customHeight="1">
      <c r="A31" s="2" t="s">
        <v>4</v>
      </c>
      <c r="B31" s="16">
        <f t="shared" ref="B31:B42" si="6">C31+D31</f>
        <v>0</v>
      </c>
      <c r="C31" s="16"/>
      <c r="D31" s="16"/>
      <c r="E31" s="16">
        <f t="shared" ref="E31:E42" si="7">F31+G31</f>
        <v>0</v>
      </c>
      <c r="F31" s="16">
        <f t="shared" ref="F31:F42" si="8">I31+L31+O31+R31+U31+X31+AA31+AD31+AG31+AJ31</f>
        <v>0</v>
      </c>
      <c r="G31" s="16">
        <f t="shared" ref="G31:G42" si="9">J31+M31+P31+S31+V31+Y31+AB31+AE31+AH31+AK31</f>
        <v>0</v>
      </c>
      <c r="H31" s="22"/>
      <c r="I31" s="16"/>
      <c r="J31" s="16"/>
      <c r="K31" s="22"/>
      <c r="L31" s="16"/>
      <c r="M31" s="16"/>
      <c r="N31" s="22"/>
      <c r="O31" s="16"/>
      <c r="P31" s="16"/>
      <c r="Q31" s="22"/>
      <c r="R31" s="16"/>
      <c r="S31" s="16"/>
      <c r="T31" s="22"/>
      <c r="U31" s="16"/>
      <c r="V31" s="16"/>
      <c r="W31" s="22"/>
      <c r="Z31" s="22"/>
      <c r="AC31" s="22"/>
      <c r="AF31" s="22"/>
      <c r="AI31" s="22"/>
    </row>
    <row r="32" spans="1:37">
      <c r="A32" s="2" t="s">
        <v>5</v>
      </c>
      <c r="B32" s="16">
        <f t="shared" si="6"/>
        <v>0</v>
      </c>
      <c r="C32" s="16"/>
      <c r="D32" s="16"/>
      <c r="E32" s="16">
        <f t="shared" si="7"/>
        <v>0</v>
      </c>
      <c r="F32" s="16">
        <f t="shared" si="8"/>
        <v>0</v>
      </c>
      <c r="G32" s="16">
        <f t="shared" si="9"/>
        <v>0</v>
      </c>
      <c r="H32" s="22"/>
      <c r="I32" s="16"/>
      <c r="J32" s="16"/>
      <c r="K32" s="22"/>
      <c r="L32" s="16"/>
      <c r="M32" s="16"/>
      <c r="N32" s="22"/>
      <c r="O32" s="16"/>
      <c r="P32" s="16"/>
      <c r="Q32" s="22"/>
      <c r="R32" s="16"/>
      <c r="S32" s="16"/>
      <c r="T32" s="22"/>
      <c r="U32" s="16"/>
      <c r="V32" s="16"/>
      <c r="W32" s="22"/>
      <c r="Z32" s="22"/>
      <c r="AC32" s="22"/>
      <c r="AF32" s="22"/>
      <c r="AI32" s="22"/>
    </row>
    <row r="33" spans="1:37">
      <c r="A33" s="2" t="s">
        <v>6</v>
      </c>
      <c r="B33" s="16">
        <f t="shared" si="6"/>
        <v>0</v>
      </c>
      <c r="C33" s="16"/>
      <c r="D33" s="16"/>
      <c r="E33" s="16">
        <f t="shared" si="7"/>
        <v>0</v>
      </c>
      <c r="F33" s="16">
        <f t="shared" si="8"/>
        <v>0</v>
      </c>
      <c r="G33" s="16">
        <f t="shared" si="9"/>
        <v>0</v>
      </c>
      <c r="H33" s="22"/>
      <c r="I33" s="16"/>
      <c r="J33" s="16"/>
      <c r="K33" s="22"/>
      <c r="L33" s="16"/>
      <c r="M33" s="16"/>
      <c r="N33" s="22"/>
      <c r="O33" s="16"/>
      <c r="P33" s="16"/>
      <c r="Q33" s="22"/>
      <c r="R33" s="16"/>
      <c r="S33" s="16"/>
      <c r="T33" s="22"/>
      <c r="U33" s="16"/>
      <c r="V33" s="16"/>
      <c r="W33" s="22"/>
      <c r="Z33" s="22"/>
      <c r="AC33" s="22"/>
      <c r="AF33" s="22"/>
      <c r="AI33" s="22"/>
    </row>
    <row r="34" spans="1:37">
      <c r="A34" s="2" t="s">
        <v>7</v>
      </c>
      <c r="B34" s="16">
        <f t="shared" si="6"/>
        <v>0</v>
      </c>
      <c r="C34" s="16"/>
      <c r="D34" s="16"/>
      <c r="E34" s="16">
        <f t="shared" si="7"/>
        <v>0</v>
      </c>
      <c r="F34" s="16">
        <f t="shared" si="8"/>
        <v>0</v>
      </c>
      <c r="G34" s="16">
        <f t="shared" si="9"/>
        <v>0</v>
      </c>
      <c r="H34" s="22"/>
      <c r="I34" s="16"/>
      <c r="J34" s="16"/>
      <c r="K34" s="22"/>
      <c r="L34" s="16"/>
      <c r="M34" s="16"/>
      <c r="N34" s="22"/>
      <c r="O34" s="16"/>
      <c r="P34" s="16"/>
      <c r="Q34" s="22"/>
      <c r="R34" s="16"/>
      <c r="S34" s="16"/>
      <c r="T34" s="22"/>
      <c r="U34" s="16"/>
      <c r="V34" s="16"/>
      <c r="W34" s="22"/>
      <c r="Z34" s="22"/>
      <c r="AC34" s="22"/>
      <c r="AF34" s="22"/>
      <c r="AI34" s="22"/>
    </row>
    <row r="35" spans="1:37">
      <c r="A35" s="2" t="s">
        <v>8</v>
      </c>
      <c r="B35" s="16">
        <f t="shared" si="6"/>
        <v>0</v>
      </c>
      <c r="C35" s="16"/>
      <c r="D35" s="16"/>
      <c r="E35" s="16">
        <f t="shared" si="7"/>
        <v>0</v>
      </c>
      <c r="F35" s="16">
        <f t="shared" si="8"/>
        <v>0</v>
      </c>
      <c r="G35" s="16">
        <f t="shared" si="9"/>
        <v>0</v>
      </c>
      <c r="H35" s="22"/>
      <c r="I35" s="16"/>
      <c r="J35" s="16"/>
      <c r="K35" s="22"/>
      <c r="L35" s="16"/>
      <c r="M35" s="16"/>
      <c r="N35" s="22"/>
      <c r="O35" s="16"/>
      <c r="P35" s="16"/>
      <c r="Q35" s="22"/>
      <c r="R35" s="16"/>
      <c r="S35" s="16"/>
      <c r="T35" s="22"/>
      <c r="U35" s="16"/>
      <c r="V35" s="16"/>
      <c r="W35" s="22"/>
      <c r="Z35" s="22"/>
      <c r="AC35" s="22"/>
      <c r="AF35" s="22"/>
      <c r="AI35" s="22"/>
    </row>
    <row r="36" spans="1:37">
      <c r="A36" s="2" t="s">
        <v>9</v>
      </c>
      <c r="B36" s="16">
        <f t="shared" si="6"/>
        <v>0</v>
      </c>
      <c r="C36" s="16"/>
      <c r="D36" s="16"/>
      <c r="E36" s="16">
        <f t="shared" si="7"/>
        <v>0</v>
      </c>
      <c r="F36" s="16">
        <f t="shared" si="8"/>
        <v>0</v>
      </c>
      <c r="G36" s="16">
        <f t="shared" si="9"/>
        <v>0</v>
      </c>
      <c r="H36" s="22"/>
      <c r="I36" s="16"/>
      <c r="J36" s="16"/>
      <c r="K36" s="22"/>
      <c r="L36" s="16"/>
      <c r="M36" s="16"/>
      <c r="N36" s="22"/>
      <c r="O36" s="16"/>
      <c r="P36" s="16"/>
      <c r="Q36" s="22"/>
      <c r="R36" s="16"/>
      <c r="S36" s="16"/>
      <c r="T36" s="22"/>
      <c r="U36" s="16"/>
      <c r="V36" s="16"/>
      <c r="W36" s="22"/>
      <c r="Z36" s="22"/>
      <c r="AC36" s="22"/>
      <c r="AF36" s="22"/>
      <c r="AI36" s="22"/>
    </row>
    <row r="37" spans="1:37">
      <c r="A37" s="2" t="s">
        <v>10</v>
      </c>
      <c r="B37" s="16">
        <f t="shared" si="6"/>
        <v>0</v>
      </c>
      <c r="C37" s="16"/>
      <c r="D37" s="16"/>
      <c r="E37" s="16">
        <f t="shared" si="7"/>
        <v>0</v>
      </c>
      <c r="F37" s="16">
        <f t="shared" si="8"/>
        <v>0</v>
      </c>
      <c r="G37" s="16">
        <f t="shared" si="9"/>
        <v>0</v>
      </c>
      <c r="H37" s="22"/>
      <c r="I37" s="16"/>
      <c r="J37" s="16"/>
      <c r="K37" s="22"/>
      <c r="L37" s="16"/>
      <c r="M37" s="16"/>
      <c r="N37" s="22"/>
      <c r="O37" s="16"/>
      <c r="P37" s="16"/>
      <c r="Q37" s="22"/>
      <c r="R37" s="16"/>
      <c r="S37" s="16"/>
      <c r="T37" s="22"/>
      <c r="U37" s="16"/>
      <c r="V37" s="16"/>
      <c r="W37" s="22"/>
      <c r="Z37" s="22"/>
      <c r="AC37" s="22"/>
      <c r="AF37" s="22"/>
      <c r="AI37" s="22"/>
    </row>
    <row r="38" spans="1:37">
      <c r="A38" s="2" t="s">
        <v>11</v>
      </c>
      <c r="B38" s="16">
        <f t="shared" si="6"/>
        <v>0</v>
      </c>
      <c r="C38" s="16"/>
      <c r="D38" s="16"/>
      <c r="E38" s="16">
        <f t="shared" si="7"/>
        <v>0</v>
      </c>
      <c r="F38" s="16">
        <f t="shared" si="8"/>
        <v>0</v>
      </c>
      <c r="G38" s="16">
        <f t="shared" si="9"/>
        <v>0</v>
      </c>
      <c r="H38" s="22"/>
      <c r="I38" s="16"/>
      <c r="J38" s="16"/>
      <c r="K38" s="22"/>
      <c r="L38" s="16"/>
      <c r="M38" s="16"/>
      <c r="N38" s="22"/>
      <c r="O38" s="16"/>
      <c r="P38" s="16"/>
      <c r="Q38" s="22"/>
      <c r="R38" s="16"/>
      <c r="S38" s="16"/>
      <c r="T38" s="22"/>
      <c r="U38" s="16"/>
      <c r="V38" s="16"/>
      <c r="W38" s="22"/>
      <c r="Z38" s="22"/>
      <c r="AC38" s="22"/>
      <c r="AF38" s="22"/>
      <c r="AI38" s="22"/>
    </row>
    <row r="39" spans="1:37">
      <c r="A39" s="2" t="s">
        <v>12</v>
      </c>
      <c r="B39" s="16">
        <f t="shared" si="6"/>
        <v>0</v>
      </c>
      <c r="C39" s="16"/>
      <c r="D39" s="16"/>
      <c r="E39" s="16">
        <f t="shared" si="7"/>
        <v>0</v>
      </c>
      <c r="F39" s="16">
        <f t="shared" si="8"/>
        <v>0</v>
      </c>
      <c r="G39" s="16">
        <f t="shared" si="9"/>
        <v>0</v>
      </c>
      <c r="H39" s="22"/>
      <c r="I39" s="16"/>
      <c r="J39" s="16"/>
      <c r="K39" s="22"/>
      <c r="L39" s="16"/>
      <c r="M39" s="16"/>
      <c r="N39" s="22"/>
      <c r="O39" s="16"/>
      <c r="P39" s="16"/>
      <c r="Q39" s="22"/>
      <c r="R39" s="16"/>
      <c r="S39" s="16"/>
      <c r="T39" s="22"/>
      <c r="U39" s="16"/>
      <c r="V39" s="16"/>
      <c r="W39" s="22"/>
      <c r="Z39" s="22"/>
      <c r="AC39" s="22"/>
      <c r="AF39" s="22"/>
      <c r="AI39" s="22"/>
    </row>
    <row r="40" spans="1:37">
      <c r="A40" s="2" t="s">
        <v>13</v>
      </c>
      <c r="B40" s="16">
        <f t="shared" si="6"/>
        <v>0</v>
      </c>
      <c r="C40" s="16"/>
      <c r="D40" s="16"/>
      <c r="E40" s="16">
        <f t="shared" si="7"/>
        <v>0</v>
      </c>
      <c r="F40" s="16">
        <f t="shared" si="8"/>
        <v>0</v>
      </c>
      <c r="G40" s="16">
        <f t="shared" si="9"/>
        <v>0</v>
      </c>
      <c r="H40" s="22"/>
      <c r="I40" s="16"/>
      <c r="J40" s="16"/>
      <c r="K40" s="22"/>
      <c r="L40" s="16"/>
      <c r="M40" s="16"/>
      <c r="N40" s="22"/>
      <c r="O40" s="16"/>
      <c r="P40" s="16"/>
      <c r="Q40" s="22"/>
      <c r="R40" s="16"/>
      <c r="S40" s="16"/>
      <c r="T40" s="22"/>
      <c r="U40" s="16"/>
      <c r="V40" s="16"/>
      <c r="W40" s="22"/>
      <c r="Z40" s="22"/>
      <c r="AC40" s="22"/>
      <c r="AF40" s="22"/>
      <c r="AI40" s="22"/>
    </row>
    <row r="41" spans="1:37">
      <c r="A41" s="2" t="s">
        <v>14</v>
      </c>
      <c r="B41" s="16">
        <f t="shared" si="6"/>
        <v>0</v>
      </c>
      <c r="C41" s="16"/>
      <c r="D41" s="16"/>
      <c r="E41" s="16">
        <f t="shared" si="7"/>
        <v>0</v>
      </c>
      <c r="F41" s="16">
        <f t="shared" si="8"/>
        <v>0</v>
      </c>
      <c r="G41" s="16">
        <f t="shared" si="9"/>
        <v>0</v>
      </c>
      <c r="H41" s="22"/>
      <c r="I41" s="16"/>
      <c r="J41" s="16"/>
      <c r="K41" s="22"/>
      <c r="L41" s="16"/>
      <c r="M41" s="16"/>
      <c r="N41" s="22"/>
      <c r="O41" s="16"/>
      <c r="P41" s="16"/>
      <c r="Q41" s="22"/>
      <c r="R41" s="16"/>
      <c r="S41" s="16"/>
      <c r="T41" s="22"/>
      <c r="U41" s="16"/>
      <c r="V41" s="16"/>
      <c r="W41" s="22"/>
      <c r="Z41" s="22"/>
      <c r="AC41" s="22"/>
      <c r="AF41" s="22"/>
      <c r="AI41" s="22"/>
    </row>
    <row r="42" spans="1:37">
      <c r="A42" s="2" t="s">
        <v>15</v>
      </c>
      <c r="B42" s="18">
        <f t="shared" si="6"/>
        <v>0</v>
      </c>
      <c r="C42" s="18"/>
      <c r="D42" s="18"/>
      <c r="E42" s="18">
        <f t="shared" si="7"/>
        <v>0</v>
      </c>
      <c r="F42" s="18">
        <f t="shared" si="8"/>
        <v>0</v>
      </c>
      <c r="G42" s="18">
        <f t="shared" si="9"/>
        <v>0</v>
      </c>
      <c r="H42" s="22"/>
      <c r="I42" s="18"/>
      <c r="J42" s="18"/>
      <c r="K42" s="22"/>
      <c r="L42" s="18"/>
      <c r="M42" s="18"/>
      <c r="N42" s="22"/>
      <c r="O42" s="18"/>
      <c r="P42" s="18"/>
      <c r="Q42" s="22"/>
      <c r="R42" s="18"/>
      <c r="S42" s="18"/>
      <c r="T42" s="22"/>
      <c r="U42" s="18"/>
      <c r="V42" s="18"/>
      <c r="W42" s="22"/>
      <c r="X42" s="19"/>
      <c r="Y42" s="19"/>
      <c r="Z42" s="22"/>
      <c r="AA42" s="19"/>
      <c r="AB42" s="19"/>
      <c r="AC42" s="22"/>
      <c r="AD42" s="19"/>
      <c r="AE42" s="19"/>
      <c r="AF42" s="22"/>
      <c r="AG42" s="19"/>
      <c r="AH42" s="19"/>
      <c r="AI42" s="22"/>
      <c r="AJ42" s="20"/>
      <c r="AK42" s="20"/>
    </row>
    <row r="43" spans="1:37">
      <c r="A43" s="3"/>
      <c r="B43" s="16"/>
      <c r="C43" s="16"/>
      <c r="D43" s="16"/>
      <c r="E43" s="16"/>
      <c r="F43" s="16"/>
      <c r="G43" s="16"/>
      <c r="H43" s="22"/>
      <c r="I43" s="16"/>
      <c r="J43" s="16"/>
      <c r="K43" s="22"/>
      <c r="L43" s="16"/>
      <c r="M43" s="16"/>
      <c r="N43" s="22"/>
      <c r="O43" s="16"/>
      <c r="P43" s="16"/>
      <c r="Q43" s="22"/>
      <c r="R43" s="16"/>
      <c r="S43" s="16"/>
      <c r="T43" s="22"/>
      <c r="U43" s="16"/>
      <c r="V43" s="16"/>
      <c r="W43" s="22"/>
      <c r="Z43" s="22"/>
      <c r="AC43" s="22"/>
      <c r="AF43" s="22"/>
      <c r="AI43" s="22"/>
    </row>
    <row r="44" spans="1:37" s="4" customFormat="1" ht="13.5" thickBot="1">
      <c r="A44" s="4" t="s">
        <v>650</v>
      </c>
      <c r="B44" s="21">
        <f t="shared" ref="B44:AJ44" si="10">SUM(B29:B42)</f>
        <v>0</v>
      </c>
      <c r="C44" s="21">
        <f t="shared" si="10"/>
        <v>0</v>
      </c>
      <c r="D44" s="21">
        <f t="shared" si="10"/>
        <v>0</v>
      </c>
      <c r="E44" s="21">
        <f t="shared" si="10"/>
        <v>0</v>
      </c>
      <c r="F44" s="21">
        <f t="shared" si="10"/>
        <v>0</v>
      </c>
      <c r="G44" s="21">
        <f t="shared" si="10"/>
        <v>0</v>
      </c>
      <c r="H44" s="81"/>
      <c r="I44" s="21">
        <f t="shared" si="10"/>
        <v>0</v>
      </c>
      <c r="J44" s="21">
        <f t="shared" si="10"/>
        <v>0</v>
      </c>
      <c r="K44" s="81"/>
      <c r="L44" s="21">
        <f t="shared" si="10"/>
        <v>0</v>
      </c>
      <c r="M44" s="21">
        <f t="shared" si="10"/>
        <v>0</v>
      </c>
      <c r="N44" s="81"/>
      <c r="O44" s="21">
        <f t="shared" si="10"/>
        <v>0</v>
      </c>
      <c r="P44" s="21">
        <f t="shared" si="10"/>
        <v>0</v>
      </c>
      <c r="Q44" s="81"/>
      <c r="R44" s="21">
        <f t="shared" si="10"/>
        <v>0</v>
      </c>
      <c r="S44" s="21">
        <f t="shared" si="10"/>
        <v>0</v>
      </c>
      <c r="T44" s="81"/>
      <c r="U44" s="21">
        <f t="shared" si="10"/>
        <v>0</v>
      </c>
      <c r="V44" s="21">
        <f t="shared" si="10"/>
        <v>0</v>
      </c>
      <c r="W44" s="81"/>
      <c r="X44" s="21">
        <f t="shared" si="10"/>
        <v>0</v>
      </c>
      <c r="Y44" s="21">
        <f t="shared" si="10"/>
        <v>0</v>
      </c>
      <c r="Z44" s="81"/>
      <c r="AA44" s="21">
        <f t="shared" si="10"/>
        <v>0</v>
      </c>
      <c r="AB44" s="21">
        <f t="shared" si="10"/>
        <v>0</v>
      </c>
      <c r="AC44" s="81"/>
      <c r="AD44" s="21">
        <f t="shared" si="10"/>
        <v>0</v>
      </c>
      <c r="AE44" s="21">
        <f t="shared" si="10"/>
        <v>0</v>
      </c>
      <c r="AF44" s="81"/>
      <c r="AG44" s="21">
        <f t="shared" si="10"/>
        <v>0</v>
      </c>
      <c r="AH44" s="21">
        <f t="shared" si="10"/>
        <v>0</v>
      </c>
      <c r="AI44" s="81"/>
      <c r="AJ44" s="21">
        <f t="shared" si="10"/>
        <v>0</v>
      </c>
      <c r="AK44" s="21">
        <f t="shared" ref="AK44" si="11">SUM(AK29:AK42)</f>
        <v>0</v>
      </c>
    </row>
    <row r="45" spans="1:37" ht="13.5" thickTop="1"/>
    <row r="46" spans="1:37">
      <c r="A46" s="17" t="s">
        <v>445</v>
      </c>
      <c r="B46" s="16"/>
      <c r="C46" s="16"/>
      <c r="D46" s="16"/>
      <c r="E46" s="16"/>
      <c r="F46" s="16"/>
      <c r="G46" s="16"/>
      <c r="H46" s="22"/>
      <c r="I46" s="16"/>
      <c r="J46" s="16"/>
      <c r="K46" s="22"/>
      <c r="L46" s="16"/>
      <c r="M46" s="16"/>
      <c r="N46" s="22"/>
      <c r="O46" s="16"/>
      <c r="P46" s="16"/>
      <c r="Q46" s="22"/>
      <c r="R46" s="16"/>
      <c r="S46" s="16"/>
      <c r="T46" s="22"/>
      <c r="U46" s="16"/>
      <c r="V46" s="16"/>
      <c r="W46" s="22"/>
      <c r="Z46" s="22"/>
      <c r="AC46" s="22"/>
      <c r="AF46" s="22"/>
      <c r="AI46" s="22"/>
    </row>
    <row r="47" spans="1:37" ht="12.75" customHeight="1">
      <c r="A47" s="2" t="s">
        <v>4</v>
      </c>
      <c r="B47" s="16">
        <f t="shared" ref="B47:B58" si="12">C47+D47</f>
        <v>0</v>
      </c>
      <c r="C47" s="16"/>
      <c r="D47" s="16"/>
      <c r="E47" s="16">
        <f t="shared" ref="E47:E58" si="13">F47+G47</f>
        <v>0</v>
      </c>
      <c r="F47" s="16">
        <f t="shared" ref="F47:F58" si="14">I47+L47+O47+R47+U47+X47+AA47+AD47+AG47+AJ47</f>
        <v>0</v>
      </c>
      <c r="G47" s="16">
        <f t="shared" ref="G47:G58" si="15">J47+M47+P47+S47+V47+Y47+AB47+AE47+AH47+AK47</f>
        <v>0</v>
      </c>
      <c r="H47" s="22"/>
      <c r="I47" s="16"/>
      <c r="J47" s="16"/>
      <c r="K47" s="22"/>
      <c r="L47" s="16"/>
      <c r="M47" s="16"/>
      <c r="N47" s="22"/>
      <c r="O47" s="16"/>
      <c r="P47" s="16"/>
      <c r="Q47" s="22"/>
      <c r="R47" s="16"/>
      <c r="S47" s="16"/>
      <c r="T47" s="22"/>
      <c r="U47" s="16"/>
      <c r="V47" s="16"/>
      <c r="W47" s="22"/>
      <c r="Z47" s="22"/>
      <c r="AC47" s="22"/>
      <c r="AF47" s="22"/>
      <c r="AI47" s="22"/>
    </row>
    <row r="48" spans="1:37">
      <c r="A48" s="2" t="s">
        <v>5</v>
      </c>
      <c r="B48" s="16">
        <f t="shared" si="12"/>
        <v>0</v>
      </c>
      <c r="C48" s="16"/>
      <c r="D48" s="16"/>
      <c r="E48" s="16">
        <f t="shared" si="13"/>
        <v>0</v>
      </c>
      <c r="F48" s="16">
        <f t="shared" si="14"/>
        <v>0</v>
      </c>
      <c r="G48" s="16">
        <f t="shared" si="15"/>
        <v>0</v>
      </c>
      <c r="H48" s="22"/>
      <c r="I48" s="16"/>
      <c r="J48" s="16"/>
      <c r="K48" s="22"/>
      <c r="L48" s="16"/>
      <c r="M48" s="16"/>
      <c r="N48" s="22"/>
      <c r="O48" s="16"/>
      <c r="P48" s="16"/>
      <c r="Q48" s="22"/>
      <c r="R48" s="16"/>
      <c r="S48" s="16"/>
      <c r="T48" s="22"/>
      <c r="U48" s="16"/>
      <c r="V48" s="16"/>
      <c r="W48" s="22"/>
      <c r="Z48" s="22"/>
      <c r="AC48" s="22"/>
      <c r="AF48" s="22"/>
      <c r="AI48" s="22"/>
    </row>
    <row r="49" spans="1:37">
      <c r="A49" s="2" t="s">
        <v>6</v>
      </c>
      <c r="B49" s="16">
        <f t="shared" si="12"/>
        <v>0</v>
      </c>
      <c r="C49" s="16"/>
      <c r="D49" s="16"/>
      <c r="E49" s="16">
        <f t="shared" si="13"/>
        <v>0</v>
      </c>
      <c r="F49" s="16">
        <f t="shared" si="14"/>
        <v>0</v>
      </c>
      <c r="G49" s="16">
        <f t="shared" si="15"/>
        <v>0</v>
      </c>
      <c r="H49" s="22"/>
      <c r="I49" s="16"/>
      <c r="J49" s="16"/>
      <c r="K49" s="22"/>
      <c r="L49" s="16"/>
      <c r="M49" s="16"/>
      <c r="N49" s="22"/>
      <c r="O49" s="16"/>
      <c r="P49" s="16"/>
      <c r="Q49" s="22"/>
      <c r="R49" s="16"/>
      <c r="S49" s="16"/>
      <c r="T49" s="22"/>
      <c r="U49" s="16"/>
      <c r="V49" s="16"/>
      <c r="W49" s="22"/>
      <c r="Z49" s="22"/>
      <c r="AC49" s="22"/>
      <c r="AF49" s="22"/>
      <c r="AI49" s="22"/>
    </row>
    <row r="50" spans="1:37">
      <c r="A50" s="2" t="s">
        <v>7</v>
      </c>
      <c r="B50" s="16">
        <f t="shared" si="12"/>
        <v>0</v>
      </c>
      <c r="C50" s="16"/>
      <c r="D50" s="16"/>
      <c r="E50" s="16">
        <f t="shared" si="13"/>
        <v>0</v>
      </c>
      <c r="F50" s="16">
        <f t="shared" si="14"/>
        <v>0</v>
      </c>
      <c r="G50" s="16">
        <f t="shared" si="15"/>
        <v>0</v>
      </c>
      <c r="H50" s="22"/>
      <c r="I50" s="16"/>
      <c r="J50" s="16"/>
      <c r="K50" s="22"/>
      <c r="L50" s="16"/>
      <c r="M50" s="16"/>
      <c r="N50" s="22"/>
      <c r="O50" s="16"/>
      <c r="P50" s="16"/>
      <c r="Q50" s="22"/>
      <c r="R50" s="16"/>
      <c r="S50" s="16"/>
      <c r="T50" s="22"/>
      <c r="U50" s="16"/>
      <c r="V50" s="16"/>
      <c r="W50" s="22"/>
      <c r="Z50" s="22"/>
      <c r="AC50" s="22"/>
      <c r="AF50" s="22"/>
      <c r="AI50" s="22"/>
    </row>
    <row r="51" spans="1:37">
      <c r="A51" s="2" t="s">
        <v>8</v>
      </c>
      <c r="B51" s="16">
        <f t="shared" si="12"/>
        <v>0</v>
      </c>
      <c r="C51" s="16"/>
      <c r="D51" s="16"/>
      <c r="E51" s="16">
        <f t="shared" si="13"/>
        <v>0</v>
      </c>
      <c r="F51" s="16">
        <f t="shared" si="14"/>
        <v>0</v>
      </c>
      <c r="G51" s="16">
        <f t="shared" si="15"/>
        <v>0</v>
      </c>
      <c r="H51" s="22"/>
      <c r="I51" s="16"/>
      <c r="J51" s="16"/>
      <c r="K51" s="22"/>
      <c r="L51" s="16"/>
      <c r="M51" s="16"/>
      <c r="N51" s="22"/>
      <c r="O51" s="16"/>
      <c r="P51" s="16"/>
      <c r="Q51" s="22"/>
      <c r="R51" s="16"/>
      <c r="S51" s="16"/>
      <c r="T51" s="22"/>
      <c r="U51" s="16"/>
      <c r="V51" s="16"/>
      <c r="W51" s="22"/>
      <c r="Z51" s="22"/>
      <c r="AC51" s="22"/>
      <c r="AF51" s="22"/>
      <c r="AI51" s="22"/>
    </row>
    <row r="52" spans="1:37">
      <c r="A52" s="2" t="s">
        <v>9</v>
      </c>
      <c r="B52" s="16">
        <f t="shared" si="12"/>
        <v>0</v>
      </c>
      <c r="C52" s="16"/>
      <c r="D52" s="16"/>
      <c r="E52" s="16">
        <f t="shared" si="13"/>
        <v>0</v>
      </c>
      <c r="F52" s="16">
        <f t="shared" si="14"/>
        <v>0</v>
      </c>
      <c r="G52" s="16">
        <f t="shared" si="15"/>
        <v>0</v>
      </c>
      <c r="H52" s="22"/>
      <c r="I52" s="16"/>
      <c r="J52" s="16"/>
      <c r="K52" s="22"/>
      <c r="L52" s="16"/>
      <c r="M52" s="16"/>
      <c r="N52" s="22"/>
      <c r="O52" s="16"/>
      <c r="P52" s="16"/>
      <c r="Q52" s="22"/>
      <c r="R52" s="16"/>
      <c r="S52" s="16"/>
      <c r="T52" s="22"/>
      <c r="U52" s="16"/>
      <c r="V52" s="16"/>
      <c r="W52" s="22"/>
      <c r="Z52" s="22"/>
      <c r="AC52" s="22"/>
      <c r="AF52" s="22"/>
      <c r="AI52" s="22"/>
    </row>
    <row r="53" spans="1:37">
      <c r="A53" s="2" t="s">
        <v>10</v>
      </c>
      <c r="B53" s="16">
        <f t="shared" si="12"/>
        <v>0</v>
      </c>
      <c r="C53" s="16"/>
      <c r="D53" s="16"/>
      <c r="E53" s="16">
        <f t="shared" si="13"/>
        <v>0</v>
      </c>
      <c r="F53" s="16">
        <f t="shared" si="14"/>
        <v>0</v>
      </c>
      <c r="G53" s="16">
        <f t="shared" si="15"/>
        <v>0</v>
      </c>
      <c r="H53" s="22"/>
      <c r="I53" s="16"/>
      <c r="J53" s="16"/>
      <c r="K53" s="22"/>
      <c r="L53" s="16"/>
      <c r="M53" s="16"/>
      <c r="N53" s="22"/>
      <c r="O53" s="16"/>
      <c r="P53" s="16"/>
      <c r="Q53" s="22"/>
      <c r="R53" s="16"/>
      <c r="S53" s="16"/>
      <c r="T53" s="22"/>
      <c r="U53" s="16"/>
      <c r="V53" s="16"/>
      <c r="W53" s="22"/>
      <c r="Z53" s="22"/>
      <c r="AC53" s="22"/>
      <c r="AF53" s="22"/>
      <c r="AI53" s="22"/>
    </row>
    <row r="54" spans="1:37">
      <c r="A54" s="2" t="s">
        <v>11</v>
      </c>
      <c r="B54" s="16">
        <f t="shared" si="12"/>
        <v>0</v>
      </c>
      <c r="C54" s="16"/>
      <c r="D54" s="16"/>
      <c r="E54" s="16">
        <f t="shared" si="13"/>
        <v>0</v>
      </c>
      <c r="F54" s="16">
        <f t="shared" si="14"/>
        <v>0</v>
      </c>
      <c r="G54" s="16">
        <f t="shared" si="15"/>
        <v>0</v>
      </c>
      <c r="H54" s="22"/>
      <c r="I54" s="16"/>
      <c r="J54" s="16"/>
      <c r="K54" s="22"/>
      <c r="L54" s="16"/>
      <c r="M54" s="16"/>
      <c r="N54" s="22"/>
      <c r="O54" s="16"/>
      <c r="P54" s="16"/>
      <c r="Q54" s="22"/>
      <c r="R54" s="16"/>
      <c r="S54" s="16"/>
      <c r="T54" s="22"/>
      <c r="U54" s="16"/>
      <c r="V54" s="16"/>
      <c r="W54" s="22"/>
      <c r="Z54" s="22"/>
      <c r="AC54" s="22"/>
      <c r="AF54" s="22"/>
      <c r="AI54" s="22"/>
    </row>
    <row r="55" spans="1:37">
      <c r="A55" s="2" t="s">
        <v>12</v>
      </c>
      <c r="B55" s="16">
        <f t="shared" si="12"/>
        <v>0</v>
      </c>
      <c r="C55" s="16"/>
      <c r="D55" s="16"/>
      <c r="E55" s="16">
        <f t="shared" si="13"/>
        <v>0</v>
      </c>
      <c r="F55" s="16">
        <f t="shared" si="14"/>
        <v>0</v>
      </c>
      <c r="G55" s="16">
        <f t="shared" si="15"/>
        <v>0</v>
      </c>
      <c r="H55" s="22"/>
      <c r="I55" s="16"/>
      <c r="J55" s="16"/>
      <c r="K55" s="22"/>
      <c r="L55" s="16"/>
      <c r="M55" s="16"/>
      <c r="N55" s="22"/>
      <c r="O55" s="16"/>
      <c r="P55" s="16"/>
      <c r="Q55" s="22"/>
      <c r="R55" s="16"/>
      <c r="S55" s="16"/>
      <c r="T55" s="22"/>
      <c r="U55" s="16"/>
      <c r="V55" s="16"/>
      <c r="W55" s="22"/>
      <c r="Z55" s="22"/>
      <c r="AC55" s="22"/>
      <c r="AF55" s="22"/>
      <c r="AI55" s="22"/>
    </row>
    <row r="56" spans="1:37">
      <c r="A56" s="2" t="s">
        <v>13</v>
      </c>
      <c r="B56" s="16">
        <f t="shared" si="12"/>
        <v>0</v>
      </c>
      <c r="C56" s="16"/>
      <c r="D56" s="16"/>
      <c r="E56" s="16">
        <f t="shared" si="13"/>
        <v>0</v>
      </c>
      <c r="F56" s="16">
        <f t="shared" si="14"/>
        <v>0</v>
      </c>
      <c r="G56" s="16">
        <f t="shared" si="15"/>
        <v>0</v>
      </c>
      <c r="H56" s="22"/>
      <c r="I56" s="16"/>
      <c r="J56" s="16"/>
      <c r="K56" s="22"/>
      <c r="L56" s="16"/>
      <c r="M56" s="16"/>
      <c r="N56" s="22"/>
      <c r="O56" s="16"/>
      <c r="P56" s="16"/>
      <c r="Q56" s="22"/>
      <c r="R56" s="16"/>
      <c r="S56" s="16"/>
      <c r="T56" s="22"/>
      <c r="U56" s="16"/>
      <c r="V56" s="16"/>
      <c r="W56" s="22"/>
      <c r="Z56" s="22"/>
      <c r="AC56" s="22"/>
      <c r="AF56" s="22"/>
      <c r="AI56" s="22"/>
    </row>
    <row r="57" spans="1:37">
      <c r="A57" s="2" t="s">
        <v>14</v>
      </c>
      <c r="B57" s="16">
        <f t="shared" si="12"/>
        <v>0</v>
      </c>
      <c r="C57" s="16"/>
      <c r="D57" s="16"/>
      <c r="E57" s="16">
        <f t="shared" si="13"/>
        <v>0</v>
      </c>
      <c r="F57" s="16">
        <f t="shared" si="14"/>
        <v>0</v>
      </c>
      <c r="G57" s="16">
        <f t="shared" si="15"/>
        <v>0</v>
      </c>
      <c r="H57" s="22"/>
      <c r="I57" s="16"/>
      <c r="J57" s="16"/>
      <c r="K57" s="22"/>
      <c r="L57" s="16"/>
      <c r="M57" s="16"/>
      <c r="N57" s="22"/>
      <c r="O57" s="16"/>
      <c r="P57" s="16"/>
      <c r="Q57" s="22"/>
      <c r="R57" s="16"/>
      <c r="S57" s="16"/>
      <c r="T57" s="22"/>
      <c r="U57" s="16"/>
      <c r="V57" s="16"/>
      <c r="W57" s="22"/>
      <c r="Z57" s="22"/>
      <c r="AC57" s="22"/>
      <c r="AF57" s="22"/>
      <c r="AI57" s="22"/>
    </row>
    <row r="58" spans="1:37">
      <c r="A58" s="2" t="s">
        <v>15</v>
      </c>
      <c r="B58" s="18">
        <f t="shared" si="12"/>
        <v>0</v>
      </c>
      <c r="C58" s="18"/>
      <c r="D58" s="18"/>
      <c r="E58" s="18">
        <f t="shared" si="13"/>
        <v>0</v>
      </c>
      <c r="F58" s="18">
        <f t="shared" si="14"/>
        <v>0</v>
      </c>
      <c r="G58" s="18">
        <f t="shared" si="15"/>
        <v>0</v>
      </c>
      <c r="H58" s="22"/>
      <c r="I58" s="18"/>
      <c r="J58" s="18"/>
      <c r="K58" s="22"/>
      <c r="L58" s="18"/>
      <c r="M58" s="18"/>
      <c r="N58" s="22"/>
      <c r="O58" s="18"/>
      <c r="P58" s="18"/>
      <c r="Q58" s="22"/>
      <c r="R58" s="18"/>
      <c r="S58" s="18"/>
      <c r="T58" s="22"/>
      <c r="U58" s="18"/>
      <c r="V58" s="18"/>
      <c r="W58" s="22"/>
      <c r="X58" s="19"/>
      <c r="Y58" s="19"/>
      <c r="Z58" s="22"/>
      <c r="AA58" s="19"/>
      <c r="AB58" s="19"/>
      <c r="AC58" s="22"/>
      <c r="AD58" s="19"/>
      <c r="AE58" s="19"/>
      <c r="AF58" s="22"/>
      <c r="AG58" s="19"/>
      <c r="AH58" s="19"/>
      <c r="AI58" s="22"/>
      <c r="AJ58" s="20"/>
      <c r="AK58" s="20"/>
    </row>
    <row r="59" spans="1:37">
      <c r="A59" s="3"/>
      <c r="B59" s="16"/>
      <c r="C59" s="16"/>
      <c r="D59" s="16"/>
      <c r="E59" s="16"/>
      <c r="F59" s="16"/>
      <c r="G59" s="16"/>
      <c r="H59" s="22"/>
      <c r="I59" s="16"/>
      <c r="J59" s="16"/>
      <c r="K59" s="22"/>
      <c r="L59" s="16"/>
      <c r="M59" s="16"/>
      <c r="N59" s="22"/>
      <c r="O59" s="16"/>
      <c r="P59" s="16"/>
      <c r="Q59" s="22"/>
      <c r="R59" s="16"/>
      <c r="S59" s="16"/>
      <c r="T59" s="22"/>
      <c r="U59" s="16"/>
      <c r="V59" s="16"/>
      <c r="W59" s="22"/>
      <c r="Z59" s="22"/>
      <c r="AC59" s="22"/>
      <c r="AF59" s="22"/>
      <c r="AI59" s="22"/>
    </row>
    <row r="60" spans="1:37" s="4" customFormat="1" ht="13.5" thickBot="1">
      <c r="A60" s="4" t="s">
        <v>651</v>
      </c>
      <c r="B60" s="21">
        <f t="shared" ref="B60:AJ60" si="16">SUM(B45:B58)</f>
        <v>0</v>
      </c>
      <c r="C60" s="21">
        <f t="shared" si="16"/>
        <v>0</v>
      </c>
      <c r="D60" s="21">
        <f t="shared" si="16"/>
        <v>0</v>
      </c>
      <c r="E60" s="21">
        <f t="shared" si="16"/>
        <v>0</v>
      </c>
      <c r="F60" s="21">
        <f t="shared" si="16"/>
        <v>0</v>
      </c>
      <c r="G60" s="21">
        <f t="shared" si="16"/>
        <v>0</v>
      </c>
      <c r="H60" s="81"/>
      <c r="I60" s="21">
        <f t="shared" si="16"/>
        <v>0</v>
      </c>
      <c r="J60" s="21">
        <f t="shared" si="16"/>
        <v>0</v>
      </c>
      <c r="K60" s="81"/>
      <c r="L60" s="21">
        <f t="shared" si="16"/>
        <v>0</v>
      </c>
      <c r="M60" s="21">
        <f t="shared" si="16"/>
        <v>0</v>
      </c>
      <c r="N60" s="81"/>
      <c r="O60" s="21">
        <f t="shared" si="16"/>
        <v>0</v>
      </c>
      <c r="P60" s="21">
        <f t="shared" si="16"/>
        <v>0</v>
      </c>
      <c r="Q60" s="81"/>
      <c r="R60" s="21">
        <f t="shared" si="16"/>
        <v>0</v>
      </c>
      <c r="S60" s="21">
        <f t="shared" si="16"/>
        <v>0</v>
      </c>
      <c r="T60" s="81"/>
      <c r="U60" s="21">
        <f t="shared" si="16"/>
        <v>0</v>
      </c>
      <c r="V60" s="21">
        <f t="shared" si="16"/>
        <v>0</v>
      </c>
      <c r="W60" s="81"/>
      <c r="X60" s="21">
        <f t="shared" si="16"/>
        <v>0</v>
      </c>
      <c r="Y60" s="21">
        <f t="shared" si="16"/>
        <v>0</v>
      </c>
      <c r="Z60" s="81"/>
      <c r="AA60" s="21">
        <f t="shared" si="16"/>
        <v>0</v>
      </c>
      <c r="AB60" s="21">
        <f t="shared" si="16"/>
        <v>0</v>
      </c>
      <c r="AC60" s="81"/>
      <c r="AD60" s="21">
        <f t="shared" si="16"/>
        <v>0</v>
      </c>
      <c r="AE60" s="21">
        <f t="shared" si="16"/>
        <v>0</v>
      </c>
      <c r="AF60" s="81"/>
      <c r="AG60" s="21">
        <f t="shared" si="16"/>
        <v>0</v>
      </c>
      <c r="AH60" s="21">
        <f t="shared" si="16"/>
        <v>0</v>
      </c>
      <c r="AI60" s="81"/>
      <c r="AJ60" s="21">
        <f t="shared" si="16"/>
        <v>0</v>
      </c>
      <c r="AK60" s="21">
        <f t="shared" ref="AK60" si="17">SUM(AK45:AK58)</f>
        <v>0</v>
      </c>
    </row>
    <row r="61" spans="1:37" ht="13.5" thickTop="1"/>
    <row r="62" spans="1:37">
      <c r="A62" s="17" t="s">
        <v>446</v>
      </c>
      <c r="B62" s="16"/>
      <c r="C62" s="16"/>
      <c r="D62" s="16"/>
      <c r="E62" s="16"/>
      <c r="F62" s="16"/>
      <c r="G62" s="16"/>
      <c r="H62" s="22"/>
      <c r="I62" s="16"/>
      <c r="J62" s="16"/>
      <c r="K62" s="22"/>
      <c r="L62" s="16"/>
      <c r="M62" s="16"/>
      <c r="N62" s="22"/>
      <c r="O62" s="16"/>
      <c r="P62" s="16"/>
      <c r="Q62" s="22"/>
      <c r="R62" s="16"/>
      <c r="S62" s="16"/>
      <c r="T62" s="22"/>
      <c r="U62" s="16"/>
      <c r="V62" s="16"/>
      <c r="W62" s="22"/>
      <c r="Z62" s="22"/>
      <c r="AC62" s="22"/>
      <c r="AF62" s="22"/>
      <c r="AI62" s="22"/>
    </row>
    <row r="63" spans="1:37" ht="12.75" customHeight="1">
      <c r="A63" s="2" t="s">
        <v>4</v>
      </c>
      <c r="B63" s="16">
        <f t="shared" ref="B63:B74" si="18">C63+D63</f>
        <v>0</v>
      </c>
      <c r="C63" s="16"/>
      <c r="D63" s="16"/>
      <c r="E63" s="16">
        <f t="shared" ref="E63:E74" si="19">F63+G63</f>
        <v>0</v>
      </c>
      <c r="F63" s="16">
        <f t="shared" ref="F63:F74" si="20">I63+L63+O63+R63+U63+X63+AA63+AD63+AG63+AJ63</f>
        <v>0</v>
      </c>
      <c r="G63" s="16">
        <f t="shared" ref="G63:G74" si="21">J63+M63+P63+S63+V63+Y63+AB63+AE63+AH63+AK63</f>
        <v>0</v>
      </c>
      <c r="H63" s="22"/>
      <c r="I63" s="16"/>
      <c r="J63" s="16"/>
      <c r="K63" s="22"/>
      <c r="L63" s="16"/>
      <c r="M63" s="16"/>
      <c r="N63" s="22"/>
      <c r="O63" s="16"/>
      <c r="P63" s="16"/>
      <c r="Q63" s="22"/>
      <c r="R63" s="16"/>
      <c r="S63" s="16"/>
      <c r="T63" s="22"/>
      <c r="U63" s="16"/>
      <c r="V63" s="16"/>
      <c r="W63" s="22"/>
      <c r="Z63" s="22"/>
      <c r="AC63" s="22"/>
      <c r="AF63" s="22"/>
      <c r="AI63" s="22"/>
    </row>
    <row r="64" spans="1:37">
      <c r="A64" s="2" t="s">
        <v>5</v>
      </c>
      <c r="B64" s="16">
        <f t="shared" si="18"/>
        <v>0</v>
      </c>
      <c r="C64" s="16"/>
      <c r="D64" s="16"/>
      <c r="E64" s="16">
        <f t="shared" si="19"/>
        <v>0</v>
      </c>
      <c r="F64" s="16">
        <f t="shared" si="20"/>
        <v>0</v>
      </c>
      <c r="G64" s="16">
        <f t="shared" si="21"/>
        <v>0</v>
      </c>
      <c r="H64" s="22"/>
      <c r="I64" s="16"/>
      <c r="J64" s="16"/>
      <c r="K64" s="22"/>
      <c r="L64" s="16"/>
      <c r="M64" s="16"/>
      <c r="N64" s="22"/>
      <c r="O64" s="16"/>
      <c r="P64" s="16"/>
      <c r="Q64" s="22"/>
      <c r="R64" s="16"/>
      <c r="S64" s="16"/>
      <c r="T64" s="22"/>
      <c r="U64" s="16"/>
      <c r="V64" s="16"/>
      <c r="W64" s="22"/>
      <c r="Z64" s="22"/>
      <c r="AC64" s="22"/>
      <c r="AF64" s="22"/>
      <c r="AI64" s="22"/>
    </row>
    <row r="65" spans="1:37">
      <c r="A65" s="2" t="s">
        <v>6</v>
      </c>
      <c r="B65" s="16">
        <f t="shared" si="18"/>
        <v>0</v>
      </c>
      <c r="C65" s="16"/>
      <c r="D65" s="16"/>
      <c r="E65" s="16">
        <f t="shared" si="19"/>
        <v>0</v>
      </c>
      <c r="F65" s="16">
        <f t="shared" si="20"/>
        <v>0</v>
      </c>
      <c r="G65" s="16">
        <f t="shared" si="21"/>
        <v>0</v>
      </c>
      <c r="H65" s="22"/>
      <c r="I65" s="16"/>
      <c r="J65" s="16"/>
      <c r="K65" s="22"/>
      <c r="L65" s="16"/>
      <c r="M65" s="16"/>
      <c r="N65" s="22"/>
      <c r="O65" s="16"/>
      <c r="P65" s="16"/>
      <c r="Q65" s="22"/>
      <c r="R65" s="16"/>
      <c r="S65" s="16"/>
      <c r="T65" s="22"/>
      <c r="U65" s="16"/>
      <c r="V65" s="16"/>
      <c r="W65" s="22"/>
      <c r="Z65" s="22"/>
      <c r="AC65" s="22"/>
      <c r="AF65" s="22"/>
      <c r="AI65" s="22"/>
    </row>
    <row r="66" spans="1:37">
      <c r="A66" s="2" t="s">
        <v>7</v>
      </c>
      <c r="B66" s="16">
        <f t="shared" si="18"/>
        <v>0</v>
      </c>
      <c r="C66" s="16"/>
      <c r="D66" s="16"/>
      <c r="E66" s="16">
        <f t="shared" si="19"/>
        <v>0</v>
      </c>
      <c r="F66" s="16">
        <f t="shared" si="20"/>
        <v>0</v>
      </c>
      <c r="G66" s="16">
        <f t="shared" si="21"/>
        <v>0</v>
      </c>
      <c r="H66" s="22"/>
      <c r="I66" s="16"/>
      <c r="J66" s="16"/>
      <c r="K66" s="22"/>
      <c r="L66" s="16"/>
      <c r="M66" s="16"/>
      <c r="N66" s="22"/>
      <c r="O66" s="16"/>
      <c r="P66" s="16"/>
      <c r="Q66" s="22"/>
      <c r="R66" s="16"/>
      <c r="S66" s="16"/>
      <c r="T66" s="22"/>
      <c r="U66" s="16"/>
      <c r="V66" s="16"/>
      <c r="W66" s="22"/>
      <c r="Z66" s="22"/>
      <c r="AC66" s="22"/>
      <c r="AF66" s="22"/>
      <c r="AI66" s="22"/>
    </row>
    <row r="67" spans="1:37">
      <c r="A67" s="2" t="s">
        <v>8</v>
      </c>
      <c r="B67" s="16">
        <f t="shared" si="18"/>
        <v>0</v>
      </c>
      <c r="C67" s="16"/>
      <c r="D67" s="16"/>
      <c r="E67" s="16">
        <f t="shared" si="19"/>
        <v>0</v>
      </c>
      <c r="F67" s="16">
        <f t="shared" si="20"/>
        <v>0</v>
      </c>
      <c r="G67" s="16">
        <f t="shared" si="21"/>
        <v>0</v>
      </c>
      <c r="H67" s="22"/>
      <c r="I67" s="16"/>
      <c r="J67" s="16"/>
      <c r="K67" s="22"/>
      <c r="L67" s="16"/>
      <c r="M67" s="16"/>
      <c r="N67" s="22"/>
      <c r="O67" s="16"/>
      <c r="P67" s="16"/>
      <c r="Q67" s="22"/>
      <c r="R67" s="16"/>
      <c r="S67" s="16"/>
      <c r="T67" s="22"/>
      <c r="U67" s="16"/>
      <c r="V67" s="16"/>
      <c r="W67" s="22"/>
      <c r="Z67" s="22"/>
      <c r="AC67" s="22"/>
      <c r="AF67" s="22"/>
      <c r="AI67" s="22"/>
    </row>
    <row r="68" spans="1:37">
      <c r="A68" s="2" t="s">
        <v>9</v>
      </c>
      <c r="B68" s="16">
        <f t="shared" si="18"/>
        <v>0</v>
      </c>
      <c r="C68" s="16"/>
      <c r="D68" s="16"/>
      <c r="E68" s="16">
        <f t="shared" si="19"/>
        <v>0</v>
      </c>
      <c r="F68" s="16">
        <f t="shared" si="20"/>
        <v>0</v>
      </c>
      <c r="G68" s="16">
        <f t="shared" si="21"/>
        <v>0</v>
      </c>
      <c r="H68" s="22"/>
      <c r="I68" s="16"/>
      <c r="J68" s="16"/>
      <c r="K68" s="22"/>
      <c r="L68" s="16"/>
      <c r="M68" s="16"/>
      <c r="N68" s="22"/>
      <c r="O68" s="16"/>
      <c r="P68" s="16"/>
      <c r="Q68" s="22"/>
      <c r="R68" s="16"/>
      <c r="S68" s="16"/>
      <c r="T68" s="22"/>
      <c r="U68" s="16"/>
      <c r="V68" s="16"/>
      <c r="W68" s="22"/>
      <c r="Z68" s="22"/>
      <c r="AC68" s="22"/>
      <c r="AF68" s="22"/>
      <c r="AI68" s="22"/>
    </row>
    <row r="69" spans="1:37">
      <c r="A69" s="2" t="s">
        <v>10</v>
      </c>
      <c r="B69" s="16">
        <f t="shared" si="18"/>
        <v>0</v>
      </c>
      <c r="C69" s="16"/>
      <c r="D69" s="16"/>
      <c r="E69" s="16">
        <f t="shared" si="19"/>
        <v>0</v>
      </c>
      <c r="F69" s="16">
        <f t="shared" si="20"/>
        <v>0</v>
      </c>
      <c r="G69" s="16">
        <f t="shared" si="21"/>
        <v>0</v>
      </c>
      <c r="H69" s="22"/>
      <c r="I69" s="16"/>
      <c r="J69" s="16"/>
      <c r="K69" s="22"/>
      <c r="L69" s="16"/>
      <c r="M69" s="16"/>
      <c r="N69" s="22"/>
      <c r="O69" s="16"/>
      <c r="P69" s="16"/>
      <c r="Q69" s="22"/>
      <c r="R69" s="16"/>
      <c r="S69" s="16"/>
      <c r="T69" s="22"/>
      <c r="U69" s="16"/>
      <c r="V69" s="16"/>
      <c r="W69" s="22"/>
      <c r="Z69" s="22"/>
      <c r="AC69" s="22"/>
      <c r="AF69" s="22"/>
      <c r="AI69" s="22"/>
    </row>
    <row r="70" spans="1:37">
      <c r="A70" s="2" t="s">
        <v>11</v>
      </c>
      <c r="B70" s="16">
        <f t="shared" si="18"/>
        <v>0</v>
      </c>
      <c r="C70" s="16"/>
      <c r="D70" s="16"/>
      <c r="E70" s="16">
        <f t="shared" si="19"/>
        <v>0</v>
      </c>
      <c r="F70" s="16">
        <f t="shared" si="20"/>
        <v>0</v>
      </c>
      <c r="G70" s="16">
        <f t="shared" si="21"/>
        <v>0</v>
      </c>
      <c r="H70" s="22"/>
      <c r="I70" s="16"/>
      <c r="J70" s="16"/>
      <c r="K70" s="22"/>
      <c r="L70" s="16"/>
      <c r="M70" s="16"/>
      <c r="N70" s="22"/>
      <c r="O70" s="16"/>
      <c r="P70" s="16"/>
      <c r="Q70" s="22"/>
      <c r="R70" s="16"/>
      <c r="S70" s="16"/>
      <c r="T70" s="22"/>
      <c r="U70" s="16"/>
      <c r="V70" s="16"/>
      <c r="W70" s="22"/>
      <c r="Z70" s="22"/>
      <c r="AC70" s="22"/>
      <c r="AF70" s="22"/>
      <c r="AI70" s="22"/>
    </row>
    <row r="71" spans="1:37">
      <c r="A71" s="2" t="s">
        <v>12</v>
      </c>
      <c r="B71" s="16">
        <f t="shared" si="18"/>
        <v>0</v>
      </c>
      <c r="C71" s="16"/>
      <c r="D71" s="16"/>
      <c r="E71" s="16">
        <f t="shared" si="19"/>
        <v>0</v>
      </c>
      <c r="F71" s="16">
        <f t="shared" si="20"/>
        <v>0</v>
      </c>
      <c r="G71" s="16">
        <f t="shared" si="21"/>
        <v>0</v>
      </c>
      <c r="H71" s="22"/>
      <c r="I71" s="16"/>
      <c r="J71" s="16"/>
      <c r="K71" s="22"/>
      <c r="L71" s="16"/>
      <c r="M71" s="16"/>
      <c r="N71" s="22"/>
      <c r="O71" s="16"/>
      <c r="P71" s="16"/>
      <c r="Q71" s="22"/>
      <c r="R71" s="16"/>
      <c r="S71" s="16"/>
      <c r="T71" s="22"/>
      <c r="U71" s="16"/>
      <c r="V71" s="16"/>
      <c r="W71" s="22"/>
      <c r="Z71" s="22"/>
      <c r="AC71" s="22"/>
      <c r="AF71" s="22"/>
      <c r="AI71" s="22"/>
    </row>
    <row r="72" spans="1:37">
      <c r="A72" s="2" t="s">
        <v>13</v>
      </c>
      <c r="B72" s="16">
        <f t="shared" si="18"/>
        <v>0</v>
      </c>
      <c r="C72" s="16"/>
      <c r="D72" s="16"/>
      <c r="E72" s="16">
        <f t="shared" si="19"/>
        <v>0</v>
      </c>
      <c r="F72" s="16">
        <f t="shared" si="20"/>
        <v>0</v>
      </c>
      <c r="G72" s="16">
        <f t="shared" si="21"/>
        <v>0</v>
      </c>
      <c r="H72" s="22"/>
      <c r="I72" s="16"/>
      <c r="J72" s="16"/>
      <c r="K72" s="22"/>
      <c r="L72" s="16"/>
      <c r="M72" s="16"/>
      <c r="N72" s="22"/>
      <c r="O72" s="16"/>
      <c r="P72" s="16"/>
      <c r="Q72" s="22"/>
      <c r="R72" s="16"/>
      <c r="S72" s="16"/>
      <c r="T72" s="22"/>
      <c r="U72" s="16"/>
      <c r="V72" s="16"/>
      <c r="W72" s="22"/>
      <c r="Z72" s="22"/>
      <c r="AC72" s="22"/>
      <c r="AF72" s="22"/>
      <c r="AI72" s="22"/>
    </row>
    <row r="73" spans="1:37">
      <c r="A73" s="2" t="s">
        <v>14</v>
      </c>
      <c r="B73" s="16">
        <f t="shared" si="18"/>
        <v>0</v>
      </c>
      <c r="C73" s="16"/>
      <c r="D73" s="16"/>
      <c r="E73" s="16">
        <f t="shared" si="19"/>
        <v>0</v>
      </c>
      <c r="F73" s="16">
        <f t="shared" si="20"/>
        <v>0</v>
      </c>
      <c r="G73" s="16">
        <f t="shared" si="21"/>
        <v>0</v>
      </c>
      <c r="H73" s="22"/>
      <c r="I73" s="16"/>
      <c r="J73" s="16"/>
      <c r="K73" s="22"/>
      <c r="L73" s="16"/>
      <c r="M73" s="16"/>
      <c r="N73" s="22"/>
      <c r="O73" s="16"/>
      <c r="P73" s="16"/>
      <c r="Q73" s="22"/>
      <c r="R73" s="16"/>
      <c r="S73" s="16"/>
      <c r="T73" s="22"/>
      <c r="U73" s="16"/>
      <c r="V73" s="16"/>
      <c r="W73" s="22"/>
      <c r="Z73" s="22"/>
      <c r="AC73" s="22"/>
      <c r="AF73" s="22"/>
      <c r="AI73" s="22"/>
    </row>
    <row r="74" spans="1:37">
      <c r="A74" s="2" t="s">
        <v>15</v>
      </c>
      <c r="B74" s="18">
        <f t="shared" si="18"/>
        <v>0</v>
      </c>
      <c r="C74" s="18"/>
      <c r="D74" s="18"/>
      <c r="E74" s="18">
        <f t="shared" si="19"/>
        <v>0</v>
      </c>
      <c r="F74" s="18">
        <f t="shared" si="20"/>
        <v>0</v>
      </c>
      <c r="G74" s="18">
        <f t="shared" si="21"/>
        <v>0</v>
      </c>
      <c r="H74" s="22"/>
      <c r="I74" s="18"/>
      <c r="J74" s="18"/>
      <c r="K74" s="22"/>
      <c r="L74" s="18"/>
      <c r="M74" s="18"/>
      <c r="N74" s="22"/>
      <c r="O74" s="18"/>
      <c r="P74" s="18"/>
      <c r="Q74" s="22"/>
      <c r="R74" s="18"/>
      <c r="S74" s="18"/>
      <c r="T74" s="22"/>
      <c r="U74" s="18"/>
      <c r="V74" s="18"/>
      <c r="W74" s="22"/>
      <c r="X74" s="19"/>
      <c r="Y74" s="19"/>
      <c r="Z74" s="22"/>
      <c r="AA74" s="19"/>
      <c r="AB74" s="19"/>
      <c r="AC74" s="22"/>
      <c r="AD74" s="19"/>
      <c r="AE74" s="19"/>
      <c r="AF74" s="22"/>
      <c r="AG74" s="19"/>
      <c r="AH74" s="19"/>
      <c r="AI74" s="22"/>
      <c r="AJ74" s="20"/>
      <c r="AK74" s="20"/>
    </row>
    <row r="75" spans="1:37">
      <c r="A75" s="3"/>
      <c r="B75" s="16"/>
      <c r="C75" s="16"/>
      <c r="D75" s="16"/>
      <c r="E75" s="16"/>
      <c r="F75" s="16"/>
      <c r="G75" s="16"/>
      <c r="H75" s="22"/>
      <c r="I75" s="16"/>
      <c r="J75" s="16"/>
      <c r="K75" s="22"/>
      <c r="L75" s="16"/>
      <c r="M75" s="16"/>
      <c r="N75" s="22"/>
      <c r="O75" s="16"/>
      <c r="P75" s="16"/>
      <c r="Q75" s="22"/>
      <c r="R75" s="16"/>
      <c r="S75" s="16"/>
      <c r="T75" s="22"/>
      <c r="U75" s="16"/>
      <c r="V75" s="16"/>
      <c r="W75" s="22"/>
      <c r="Z75" s="22"/>
      <c r="AC75" s="22"/>
      <c r="AF75" s="22"/>
      <c r="AI75" s="22"/>
    </row>
    <row r="76" spans="1:37" s="4" customFormat="1" ht="13.5" thickBot="1">
      <c r="A76" s="4" t="s">
        <v>652</v>
      </c>
      <c r="B76" s="21">
        <f t="shared" ref="B76:AJ76" si="22">SUM(B61:B74)</f>
        <v>0</v>
      </c>
      <c r="C76" s="21">
        <f t="shared" si="22"/>
        <v>0</v>
      </c>
      <c r="D76" s="21">
        <f t="shared" si="22"/>
        <v>0</v>
      </c>
      <c r="E76" s="21">
        <f t="shared" si="22"/>
        <v>0</v>
      </c>
      <c r="F76" s="21">
        <f t="shared" si="22"/>
        <v>0</v>
      </c>
      <c r="G76" s="21">
        <f t="shared" si="22"/>
        <v>0</v>
      </c>
      <c r="H76" s="81"/>
      <c r="I76" s="21">
        <f t="shared" si="22"/>
        <v>0</v>
      </c>
      <c r="J76" s="21">
        <f t="shared" si="22"/>
        <v>0</v>
      </c>
      <c r="K76" s="81"/>
      <c r="L76" s="21">
        <f t="shared" si="22"/>
        <v>0</v>
      </c>
      <c r="M76" s="21">
        <f t="shared" si="22"/>
        <v>0</v>
      </c>
      <c r="N76" s="81"/>
      <c r="O76" s="21">
        <f t="shared" si="22"/>
        <v>0</v>
      </c>
      <c r="P76" s="21">
        <f t="shared" si="22"/>
        <v>0</v>
      </c>
      <c r="Q76" s="81"/>
      <c r="R76" s="21">
        <f t="shared" si="22"/>
        <v>0</v>
      </c>
      <c r="S76" s="21">
        <f t="shared" si="22"/>
        <v>0</v>
      </c>
      <c r="T76" s="81"/>
      <c r="U76" s="21">
        <f t="shared" si="22"/>
        <v>0</v>
      </c>
      <c r="V76" s="21">
        <f t="shared" si="22"/>
        <v>0</v>
      </c>
      <c r="W76" s="81"/>
      <c r="X76" s="21">
        <f t="shared" si="22"/>
        <v>0</v>
      </c>
      <c r="Y76" s="21">
        <f t="shared" si="22"/>
        <v>0</v>
      </c>
      <c r="Z76" s="81"/>
      <c r="AA76" s="21">
        <f t="shared" si="22"/>
        <v>0</v>
      </c>
      <c r="AB76" s="21">
        <f t="shared" si="22"/>
        <v>0</v>
      </c>
      <c r="AC76" s="81"/>
      <c r="AD76" s="21">
        <f t="shared" si="22"/>
        <v>0</v>
      </c>
      <c r="AE76" s="21">
        <f t="shared" si="22"/>
        <v>0</v>
      </c>
      <c r="AF76" s="81"/>
      <c r="AG76" s="21">
        <f t="shared" si="22"/>
        <v>0</v>
      </c>
      <c r="AH76" s="21">
        <f t="shared" si="22"/>
        <v>0</v>
      </c>
      <c r="AI76" s="81"/>
      <c r="AJ76" s="21">
        <f t="shared" si="22"/>
        <v>0</v>
      </c>
      <c r="AK76" s="21">
        <f t="shared" ref="AK76" si="23">SUM(AK61:AK74)</f>
        <v>0</v>
      </c>
    </row>
    <row r="77" spans="1:37" ht="13.5" thickTop="1"/>
    <row r="78" spans="1:37">
      <c r="A78" s="17" t="s">
        <v>447</v>
      </c>
      <c r="B78" s="16"/>
      <c r="C78" s="16"/>
      <c r="D78" s="16"/>
      <c r="E78" s="16"/>
      <c r="F78" s="16"/>
      <c r="G78" s="16"/>
      <c r="H78" s="22"/>
      <c r="I78" s="16"/>
      <c r="J78" s="16"/>
      <c r="K78" s="22"/>
      <c r="L78" s="16"/>
      <c r="M78" s="16"/>
      <c r="N78" s="22"/>
      <c r="O78" s="16"/>
      <c r="P78" s="16"/>
      <c r="Q78" s="22"/>
      <c r="R78" s="16"/>
      <c r="S78" s="16"/>
      <c r="T78" s="22"/>
      <c r="U78" s="16"/>
      <c r="V78" s="16"/>
      <c r="W78" s="22"/>
      <c r="Z78" s="22"/>
      <c r="AC78" s="22"/>
      <c r="AF78" s="22"/>
      <c r="AI78" s="22"/>
    </row>
    <row r="79" spans="1:37" ht="12.75" customHeight="1">
      <c r="A79" s="2" t="s">
        <v>4</v>
      </c>
      <c r="B79" s="16">
        <f t="shared" ref="B79:B90" si="24">C79+D79</f>
        <v>0</v>
      </c>
      <c r="C79" s="16"/>
      <c r="D79" s="16"/>
      <c r="E79" s="16">
        <f t="shared" ref="E79:E90" si="25">F79+G79</f>
        <v>0</v>
      </c>
      <c r="F79" s="16">
        <f t="shared" ref="F79:F90" si="26">I79+L79+O79+R79+U79+X79+AA79+AD79+AG79+AJ79</f>
        <v>0</v>
      </c>
      <c r="G79" s="16">
        <f t="shared" ref="G79:G90" si="27">J79+M79+P79+S79+V79+Y79+AB79+AE79+AH79+AK79</f>
        <v>0</v>
      </c>
      <c r="H79" s="22"/>
      <c r="I79" s="16"/>
      <c r="J79" s="16"/>
      <c r="K79" s="22"/>
      <c r="L79" s="16"/>
      <c r="M79" s="16"/>
      <c r="N79" s="22"/>
      <c r="O79" s="16"/>
      <c r="P79" s="16"/>
      <c r="Q79" s="22"/>
      <c r="R79" s="16"/>
      <c r="S79" s="16"/>
      <c r="T79" s="22"/>
      <c r="U79" s="16"/>
      <c r="V79" s="16"/>
      <c r="W79" s="22"/>
      <c r="Z79" s="22"/>
      <c r="AC79" s="22"/>
      <c r="AF79" s="22"/>
      <c r="AI79" s="22"/>
    </row>
    <row r="80" spans="1:37">
      <c r="A80" s="2" t="s">
        <v>5</v>
      </c>
      <c r="B80" s="16">
        <f t="shared" si="24"/>
        <v>0</v>
      </c>
      <c r="C80" s="16"/>
      <c r="D80" s="16"/>
      <c r="E80" s="16">
        <f t="shared" si="25"/>
        <v>0</v>
      </c>
      <c r="F80" s="16">
        <f t="shared" si="26"/>
        <v>0</v>
      </c>
      <c r="G80" s="16">
        <f t="shared" si="27"/>
        <v>0</v>
      </c>
      <c r="H80" s="22"/>
      <c r="I80" s="16"/>
      <c r="J80" s="16"/>
      <c r="K80" s="22"/>
      <c r="L80" s="16"/>
      <c r="M80" s="16"/>
      <c r="N80" s="22"/>
      <c r="O80" s="16"/>
      <c r="P80" s="16"/>
      <c r="Q80" s="22"/>
      <c r="R80" s="16"/>
      <c r="S80" s="16"/>
      <c r="T80" s="22"/>
      <c r="U80" s="16"/>
      <c r="V80" s="16"/>
      <c r="W80" s="22"/>
      <c r="Z80" s="22"/>
      <c r="AC80" s="22"/>
      <c r="AF80" s="22"/>
      <c r="AI80" s="22"/>
    </row>
    <row r="81" spans="1:37">
      <c r="A81" s="2" t="s">
        <v>6</v>
      </c>
      <c r="B81" s="16">
        <f t="shared" si="24"/>
        <v>0</v>
      </c>
      <c r="C81" s="16"/>
      <c r="D81" s="16"/>
      <c r="E81" s="16">
        <f t="shared" si="25"/>
        <v>0</v>
      </c>
      <c r="F81" s="16">
        <f t="shared" si="26"/>
        <v>0</v>
      </c>
      <c r="G81" s="16">
        <f t="shared" si="27"/>
        <v>0</v>
      </c>
      <c r="H81" s="22"/>
      <c r="I81" s="16"/>
      <c r="J81" s="16"/>
      <c r="K81" s="22"/>
      <c r="L81" s="16"/>
      <c r="M81" s="16"/>
      <c r="N81" s="22"/>
      <c r="O81" s="16"/>
      <c r="P81" s="16"/>
      <c r="Q81" s="22"/>
      <c r="R81" s="16"/>
      <c r="S81" s="16"/>
      <c r="T81" s="22"/>
      <c r="U81" s="16"/>
      <c r="V81" s="16"/>
      <c r="W81" s="22"/>
      <c r="Z81" s="22"/>
      <c r="AC81" s="22"/>
      <c r="AF81" s="22"/>
      <c r="AI81" s="22"/>
    </row>
    <row r="82" spans="1:37">
      <c r="A82" s="2" t="s">
        <v>7</v>
      </c>
      <c r="B82" s="16">
        <f t="shared" si="24"/>
        <v>0</v>
      </c>
      <c r="C82" s="16"/>
      <c r="D82" s="16"/>
      <c r="E82" s="16">
        <f t="shared" si="25"/>
        <v>0</v>
      </c>
      <c r="F82" s="16">
        <f t="shared" si="26"/>
        <v>0</v>
      </c>
      <c r="G82" s="16">
        <f t="shared" si="27"/>
        <v>0</v>
      </c>
      <c r="H82" s="22"/>
      <c r="I82" s="16"/>
      <c r="J82" s="16"/>
      <c r="K82" s="22"/>
      <c r="L82" s="16"/>
      <c r="M82" s="16"/>
      <c r="N82" s="22"/>
      <c r="O82" s="16"/>
      <c r="P82" s="16"/>
      <c r="Q82" s="22"/>
      <c r="R82" s="16"/>
      <c r="S82" s="16"/>
      <c r="T82" s="22"/>
      <c r="U82" s="16"/>
      <c r="V82" s="16"/>
      <c r="W82" s="22"/>
      <c r="Z82" s="22"/>
      <c r="AC82" s="22"/>
      <c r="AF82" s="22"/>
      <c r="AI82" s="22"/>
    </row>
    <row r="83" spans="1:37">
      <c r="A83" s="2" t="s">
        <v>8</v>
      </c>
      <c r="B83" s="16">
        <f t="shared" si="24"/>
        <v>0</v>
      </c>
      <c r="C83" s="16"/>
      <c r="D83" s="16"/>
      <c r="E83" s="16">
        <f t="shared" si="25"/>
        <v>0</v>
      </c>
      <c r="F83" s="16">
        <f t="shared" si="26"/>
        <v>0</v>
      </c>
      <c r="G83" s="16">
        <f t="shared" si="27"/>
        <v>0</v>
      </c>
      <c r="H83" s="22"/>
      <c r="I83" s="16"/>
      <c r="J83" s="16"/>
      <c r="K83" s="22"/>
      <c r="L83" s="16"/>
      <c r="M83" s="16"/>
      <c r="N83" s="22"/>
      <c r="O83" s="16"/>
      <c r="P83" s="16"/>
      <c r="Q83" s="22"/>
      <c r="R83" s="16"/>
      <c r="S83" s="16"/>
      <c r="T83" s="22"/>
      <c r="U83" s="16"/>
      <c r="V83" s="16"/>
      <c r="W83" s="22"/>
      <c r="Z83" s="22"/>
      <c r="AC83" s="22"/>
      <c r="AF83" s="22"/>
      <c r="AI83" s="22"/>
    </row>
    <row r="84" spans="1:37">
      <c r="A84" s="2" t="s">
        <v>9</v>
      </c>
      <c r="B84" s="16">
        <f t="shared" si="24"/>
        <v>0</v>
      </c>
      <c r="C84" s="16"/>
      <c r="D84" s="16"/>
      <c r="E84" s="16">
        <f t="shared" si="25"/>
        <v>0</v>
      </c>
      <c r="F84" s="16">
        <f t="shared" si="26"/>
        <v>0</v>
      </c>
      <c r="G84" s="16">
        <f t="shared" si="27"/>
        <v>0</v>
      </c>
      <c r="H84" s="22"/>
      <c r="I84" s="16"/>
      <c r="J84" s="16"/>
      <c r="K84" s="22"/>
      <c r="L84" s="16"/>
      <c r="M84" s="16"/>
      <c r="N84" s="22"/>
      <c r="O84" s="16"/>
      <c r="P84" s="16"/>
      <c r="Q84" s="22"/>
      <c r="R84" s="16"/>
      <c r="S84" s="16"/>
      <c r="T84" s="22"/>
      <c r="U84" s="16"/>
      <c r="V84" s="16"/>
      <c r="W84" s="22"/>
      <c r="Z84" s="22"/>
      <c r="AC84" s="22"/>
      <c r="AF84" s="22"/>
      <c r="AI84" s="22"/>
    </row>
    <row r="85" spans="1:37">
      <c r="A85" s="2" t="s">
        <v>10</v>
      </c>
      <c r="B85" s="16">
        <f t="shared" si="24"/>
        <v>0</v>
      </c>
      <c r="C85" s="16"/>
      <c r="D85" s="16"/>
      <c r="E85" s="16">
        <f t="shared" si="25"/>
        <v>0</v>
      </c>
      <c r="F85" s="16">
        <f t="shared" si="26"/>
        <v>0</v>
      </c>
      <c r="G85" s="16">
        <f t="shared" si="27"/>
        <v>0</v>
      </c>
      <c r="H85" s="22"/>
      <c r="I85" s="16"/>
      <c r="J85" s="16"/>
      <c r="K85" s="22"/>
      <c r="L85" s="16"/>
      <c r="M85" s="16"/>
      <c r="N85" s="22"/>
      <c r="O85" s="16"/>
      <c r="P85" s="16"/>
      <c r="Q85" s="22"/>
      <c r="R85" s="16"/>
      <c r="S85" s="16"/>
      <c r="T85" s="22"/>
      <c r="U85" s="16"/>
      <c r="V85" s="16"/>
      <c r="W85" s="22"/>
      <c r="Z85" s="22"/>
      <c r="AC85" s="22"/>
      <c r="AF85" s="22"/>
      <c r="AI85" s="22"/>
    </row>
    <row r="86" spans="1:37">
      <c r="A86" s="2" t="s">
        <v>11</v>
      </c>
      <c r="B86" s="16">
        <f t="shared" si="24"/>
        <v>0</v>
      </c>
      <c r="C86" s="16"/>
      <c r="D86" s="16"/>
      <c r="E86" s="16">
        <f t="shared" si="25"/>
        <v>0</v>
      </c>
      <c r="F86" s="16">
        <f t="shared" si="26"/>
        <v>0</v>
      </c>
      <c r="G86" s="16">
        <f t="shared" si="27"/>
        <v>0</v>
      </c>
      <c r="H86" s="22"/>
      <c r="I86" s="16"/>
      <c r="J86" s="16"/>
      <c r="K86" s="22"/>
      <c r="L86" s="16"/>
      <c r="M86" s="16"/>
      <c r="N86" s="22"/>
      <c r="O86" s="16"/>
      <c r="P86" s="16"/>
      <c r="Q86" s="22"/>
      <c r="R86" s="16"/>
      <c r="S86" s="16"/>
      <c r="T86" s="22"/>
      <c r="U86" s="16"/>
      <c r="V86" s="16"/>
      <c r="W86" s="22"/>
      <c r="Z86" s="22"/>
      <c r="AC86" s="22"/>
      <c r="AF86" s="22"/>
      <c r="AI86" s="22"/>
    </row>
    <row r="87" spans="1:37">
      <c r="A87" s="2" t="s">
        <v>12</v>
      </c>
      <c r="B87" s="16">
        <f t="shared" si="24"/>
        <v>0</v>
      </c>
      <c r="C87" s="16"/>
      <c r="D87" s="16"/>
      <c r="E87" s="16">
        <f t="shared" si="25"/>
        <v>0</v>
      </c>
      <c r="F87" s="16">
        <f t="shared" si="26"/>
        <v>0</v>
      </c>
      <c r="G87" s="16">
        <f t="shared" si="27"/>
        <v>0</v>
      </c>
      <c r="H87" s="22"/>
      <c r="I87" s="16"/>
      <c r="J87" s="16"/>
      <c r="K87" s="22"/>
      <c r="L87" s="16"/>
      <c r="M87" s="16"/>
      <c r="N87" s="22"/>
      <c r="O87" s="16"/>
      <c r="P87" s="16"/>
      <c r="Q87" s="22"/>
      <c r="R87" s="16"/>
      <c r="S87" s="16"/>
      <c r="T87" s="22"/>
      <c r="U87" s="16"/>
      <c r="V87" s="16"/>
      <c r="W87" s="22"/>
      <c r="Z87" s="22"/>
      <c r="AC87" s="22"/>
      <c r="AF87" s="22"/>
      <c r="AI87" s="22"/>
    </row>
    <row r="88" spans="1:37">
      <c r="A88" s="2" t="s">
        <v>13</v>
      </c>
      <c r="B88" s="16">
        <f t="shared" si="24"/>
        <v>0</v>
      </c>
      <c r="C88" s="16"/>
      <c r="D88" s="16"/>
      <c r="E88" s="16">
        <f t="shared" si="25"/>
        <v>0</v>
      </c>
      <c r="F88" s="16">
        <f t="shared" si="26"/>
        <v>0</v>
      </c>
      <c r="G88" s="16">
        <f t="shared" si="27"/>
        <v>0</v>
      </c>
      <c r="H88" s="22"/>
      <c r="I88" s="16"/>
      <c r="J88" s="16"/>
      <c r="K88" s="22"/>
      <c r="L88" s="16"/>
      <c r="M88" s="16"/>
      <c r="N88" s="22"/>
      <c r="O88" s="16"/>
      <c r="P88" s="16"/>
      <c r="Q88" s="22"/>
      <c r="R88" s="16"/>
      <c r="S88" s="16"/>
      <c r="T88" s="22"/>
      <c r="U88" s="16"/>
      <c r="V88" s="16"/>
      <c r="W88" s="22"/>
      <c r="Z88" s="22"/>
      <c r="AC88" s="22"/>
      <c r="AF88" s="22"/>
      <c r="AI88" s="22"/>
    </row>
    <row r="89" spans="1:37">
      <c r="A89" s="2" t="s">
        <v>14</v>
      </c>
      <c r="B89" s="16">
        <f t="shared" si="24"/>
        <v>0</v>
      </c>
      <c r="C89" s="16"/>
      <c r="D89" s="16"/>
      <c r="E89" s="16">
        <f t="shared" si="25"/>
        <v>0</v>
      </c>
      <c r="F89" s="16">
        <f t="shared" si="26"/>
        <v>0</v>
      </c>
      <c r="G89" s="16">
        <f t="shared" si="27"/>
        <v>0</v>
      </c>
      <c r="H89" s="22"/>
      <c r="I89" s="16"/>
      <c r="J89" s="16"/>
      <c r="K89" s="22"/>
      <c r="L89" s="16"/>
      <c r="M89" s="16"/>
      <c r="N89" s="22"/>
      <c r="O89" s="16"/>
      <c r="P89" s="16"/>
      <c r="Q89" s="22"/>
      <c r="R89" s="16"/>
      <c r="S89" s="16"/>
      <c r="T89" s="22"/>
      <c r="U89" s="16"/>
      <c r="V89" s="16"/>
      <c r="W89" s="22"/>
      <c r="Z89" s="22"/>
      <c r="AC89" s="22"/>
      <c r="AF89" s="22"/>
      <c r="AI89" s="22"/>
    </row>
    <row r="90" spans="1:37">
      <c r="A90" s="2" t="s">
        <v>15</v>
      </c>
      <c r="B90" s="18">
        <f t="shared" si="24"/>
        <v>0</v>
      </c>
      <c r="C90" s="18"/>
      <c r="D90" s="18"/>
      <c r="E90" s="18">
        <f t="shared" si="25"/>
        <v>0</v>
      </c>
      <c r="F90" s="18">
        <f t="shared" si="26"/>
        <v>0</v>
      </c>
      <c r="G90" s="18">
        <f t="shared" si="27"/>
        <v>0</v>
      </c>
      <c r="H90" s="22"/>
      <c r="I90" s="18"/>
      <c r="J90" s="18"/>
      <c r="K90" s="22"/>
      <c r="L90" s="18"/>
      <c r="M90" s="18"/>
      <c r="N90" s="22"/>
      <c r="O90" s="18"/>
      <c r="P90" s="18"/>
      <c r="Q90" s="22"/>
      <c r="R90" s="18"/>
      <c r="S90" s="18"/>
      <c r="T90" s="22"/>
      <c r="U90" s="18"/>
      <c r="V90" s="18"/>
      <c r="W90" s="22"/>
      <c r="X90" s="19"/>
      <c r="Y90" s="19"/>
      <c r="Z90" s="22"/>
      <c r="AA90" s="19"/>
      <c r="AB90" s="19"/>
      <c r="AC90" s="22"/>
      <c r="AD90" s="19"/>
      <c r="AE90" s="19"/>
      <c r="AF90" s="22"/>
      <c r="AG90" s="19"/>
      <c r="AH90" s="19"/>
      <c r="AI90" s="22"/>
      <c r="AJ90" s="20"/>
      <c r="AK90" s="20"/>
    </row>
    <row r="91" spans="1:37">
      <c r="A91" s="3"/>
      <c r="B91" s="16"/>
      <c r="C91" s="16"/>
      <c r="D91" s="16"/>
      <c r="E91" s="16"/>
      <c r="F91" s="16"/>
      <c r="G91" s="16"/>
      <c r="H91" s="22"/>
      <c r="I91" s="16"/>
      <c r="J91" s="16"/>
      <c r="K91" s="22"/>
      <c r="L91" s="16"/>
      <c r="M91" s="16"/>
      <c r="N91" s="22"/>
      <c r="O91" s="16"/>
      <c r="P91" s="16"/>
      <c r="Q91" s="22"/>
      <c r="R91" s="16"/>
      <c r="S91" s="16"/>
      <c r="T91" s="22"/>
      <c r="U91" s="16"/>
      <c r="V91" s="16"/>
      <c r="W91" s="22"/>
      <c r="Z91" s="22"/>
      <c r="AC91" s="22"/>
      <c r="AF91" s="22"/>
      <c r="AI91" s="22"/>
    </row>
    <row r="92" spans="1:37" s="4" customFormat="1" ht="13.5" thickBot="1">
      <c r="A92" s="4" t="s">
        <v>653</v>
      </c>
      <c r="B92" s="21">
        <f t="shared" ref="B92:AJ92" si="28">SUM(B77:B90)</f>
        <v>0</v>
      </c>
      <c r="C92" s="21">
        <f t="shared" si="28"/>
        <v>0</v>
      </c>
      <c r="D92" s="21">
        <f t="shared" si="28"/>
        <v>0</v>
      </c>
      <c r="E92" s="21">
        <f t="shared" si="28"/>
        <v>0</v>
      </c>
      <c r="F92" s="21">
        <f t="shared" si="28"/>
        <v>0</v>
      </c>
      <c r="G92" s="21">
        <f t="shared" si="28"/>
        <v>0</v>
      </c>
      <c r="H92" s="81"/>
      <c r="I92" s="21">
        <f t="shared" si="28"/>
        <v>0</v>
      </c>
      <c r="J92" s="21">
        <f t="shared" si="28"/>
        <v>0</v>
      </c>
      <c r="K92" s="81"/>
      <c r="L92" s="21">
        <f t="shared" si="28"/>
        <v>0</v>
      </c>
      <c r="M92" s="21">
        <f t="shared" si="28"/>
        <v>0</v>
      </c>
      <c r="N92" s="81"/>
      <c r="O92" s="21">
        <f t="shared" si="28"/>
        <v>0</v>
      </c>
      <c r="P92" s="21">
        <f t="shared" si="28"/>
        <v>0</v>
      </c>
      <c r="Q92" s="81"/>
      <c r="R92" s="21">
        <f t="shared" si="28"/>
        <v>0</v>
      </c>
      <c r="S92" s="21">
        <f t="shared" si="28"/>
        <v>0</v>
      </c>
      <c r="T92" s="81"/>
      <c r="U92" s="21">
        <f t="shared" si="28"/>
        <v>0</v>
      </c>
      <c r="V92" s="21">
        <f t="shared" si="28"/>
        <v>0</v>
      </c>
      <c r="W92" s="81"/>
      <c r="X92" s="21">
        <f t="shared" si="28"/>
        <v>0</v>
      </c>
      <c r="Y92" s="21">
        <f t="shared" si="28"/>
        <v>0</v>
      </c>
      <c r="Z92" s="81"/>
      <c r="AA92" s="21">
        <f t="shared" si="28"/>
        <v>0</v>
      </c>
      <c r="AB92" s="21">
        <f t="shared" si="28"/>
        <v>0</v>
      </c>
      <c r="AC92" s="81"/>
      <c r="AD92" s="21">
        <f t="shared" si="28"/>
        <v>0</v>
      </c>
      <c r="AE92" s="21">
        <f t="shared" si="28"/>
        <v>0</v>
      </c>
      <c r="AF92" s="81"/>
      <c r="AG92" s="21">
        <f t="shared" si="28"/>
        <v>0</v>
      </c>
      <c r="AH92" s="21">
        <f t="shared" si="28"/>
        <v>0</v>
      </c>
      <c r="AI92" s="81"/>
      <c r="AJ92" s="21">
        <f t="shared" si="28"/>
        <v>0</v>
      </c>
      <c r="AK92" s="21">
        <f t="shared" ref="AK92" si="29">SUM(AK77:AK90)</f>
        <v>0</v>
      </c>
    </row>
    <row r="93" spans="1:37" ht="13.5" thickTop="1"/>
    <row r="94" spans="1:37">
      <c r="A94" s="17" t="s">
        <v>448</v>
      </c>
      <c r="B94" s="16"/>
      <c r="C94" s="16"/>
      <c r="D94" s="16"/>
      <c r="E94" s="16"/>
      <c r="F94" s="16"/>
      <c r="G94" s="16"/>
      <c r="H94" s="22"/>
      <c r="I94" s="16"/>
      <c r="J94" s="16"/>
      <c r="K94" s="22"/>
      <c r="L94" s="16"/>
      <c r="M94" s="16"/>
      <c r="N94" s="22"/>
      <c r="O94" s="16"/>
      <c r="P94" s="16"/>
      <c r="Q94" s="22"/>
      <c r="R94" s="16"/>
      <c r="S94" s="16"/>
      <c r="T94" s="22"/>
      <c r="U94" s="16"/>
      <c r="V94" s="16"/>
      <c r="W94" s="22"/>
      <c r="Z94" s="22"/>
      <c r="AC94" s="22"/>
      <c r="AF94" s="22"/>
      <c r="AI94" s="22"/>
    </row>
    <row r="95" spans="1:37" ht="12.75" customHeight="1">
      <c r="A95" s="2" t="s">
        <v>4</v>
      </c>
      <c r="B95" s="16">
        <f t="shared" ref="B95:B106" si="30">C95+D95</f>
        <v>0</v>
      </c>
      <c r="C95" s="16"/>
      <c r="D95" s="16"/>
      <c r="E95" s="16">
        <f t="shared" ref="E95:E106" si="31">F95+G95</f>
        <v>0</v>
      </c>
      <c r="F95" s="16">
        <f t="shared" ref="F95:F106" si="32">I95+L95+O95+R95+U95+X95+AA95+AD95+AG95+AJ95</f>
        <v>0</v>
      </c>
      <c r="G95" s="16">
        <f t="shared" ref="G95:G106" si="33">J95+M95+P95+S95+V95+Y95+AB95+AE95+AH95+AK95</f>
        <v>0</v>
      </c>
      <c r="H95" s="22"/>
      <c r="I95" s="16"/>
      <c r="J95" s="16"/>
      <c r="K95" s="22"/>
      <c r="L95" s="16"/>
      <c r="M95" s="16"/>
      <c r="N95" s="22"/>
      <c r="O95" s="16"/>
      <c r="P95" s="16"/>
      <c r="Q95" s="22"/>
      <c r="R95" s="16"/>
      <c r="S95" s="16"/>
      <c r="T95" s="22"/>
      <c r="U95" s="16"/>
      <c r="V95" s="16"/>
      <c r="W95" s="22"/>
      <c r="Z95" s="22"/>
      <c r="AC95" s="22"/>
      <c r="AF95" s="22"/>
      <c r="AI95" s="22"/>
    </row>
    <row r="96" spans="1:37">
      <c r="A96" s="2" t="s">
        <v>5</v>
      </c>
      <c r="B96" s="16">
        <f t="shared" si="30"/>
        <v>0</v>
      </c>
      <c r="C96" s="16"/>
      <c r="D96" s="16"/>
      <c r="E96" s="16">
        <f t="shared" si="31"/>
        <v>0</v>
      </c>
      <c r="F96" s="16">
        <f t="shared" si="32"/>
        <v>0</v>
      </c>
      <c r="G96" s="16">
        <f t="shared" si="33"/>
        <v>0</v>
      </c>
      <c r="H96" s="22"/>
      <c r="I96" s="16"/>
      <c r="J96" s="16"/>
      <c r="K96" s="22"/>
      <c r="L96" s="16"/>
      <c r="M96" s="16"/>
      <c r="N96" s="22"/>
      <c r="O96" s="16"/>
      <c r="P96" s="16"/>
      <c r="Q96" s="22"/>
      <c r="R96" s="16"/>
      <c r="S96" s="16"/>
      <c r="T96" s="22"/>
      <c r="U96" s="16"/>
      <c r="V96" s="16"/>
      <c r="W96" s="22"/>
      <c r="Z96" s="22"/>
      <c r="AC96" s="22"/>
      <c r="AF96" s="22"/>
      <c r="AI96" s="22"/>
    </row>
    <row r="97" spans="1:37">
      <c r="A97" s="2" t="s">
        <v>6</v>
      </c>
      <c r="B97" s="16">
        <f t="shared" si="30"/>
        <v>0</v>
      </c>
      <c r="C97" s="16"/>
      <c r="D97" s="16"/>
      <c r="E97" s="16">
        <f t="shared" si="31"/>
        <v>0</v>
      </c>
      <c r="F97" s="16">
        <f t="shared" si="32"/>
        <v>0</v>
      </c>
      <c r="G97" s="16">
        <f t="shared" si="33"/>
        <v>0</v>
      </c>
      <c r="H97" s="22"/>
      <c r="I97" s="16"/>
      <c r="J97" s="16"/>
      <c r="K97" s="22"/>
      <c r="L97" s="16"/>
      <c r="M97" s="16"/>
      <c r="N97" s="22"/>
      <c r="O97" s="16"/>
      <c r="P97" s="16"/>
      <c r="Q97" s="22"/>
      <c r="R97" s="16"/>
      <c r="S97" s="16"/>
      <c r="T97" s="22"/>
      <c r="U97" s="16"/>
      <c r="V97" s="16"/>
      <c r="W97" s="22"/>
      <c r="Z97" s="22"/>
      <c r="AC97" s="22"/>
      <c r="AF97" s="22"/>
      <c r="AI97" s="22"/>
    </row>
    <row r="98" spans="1:37">
      <c r="A98" s="2" t="s">
        <v>7</v>
      </c>
      <c r="B98" s="16">
        <f t="shared" si="30"/>
        <v>0</v>
      </c>
      <c r="C98" s="16"/>
      <c r="D98" s="16"/>
      <c r="E98" s="16">
        <f t="shared" si="31"/>
        <v>0</v>
      </c>
      <c r="F98" s="16">
        <f t="shared" si="32"/>
        <v>0</v>
      </c>
      <c r="G98" s="16">
        <f t="shared" si="33"/>
        <v>0</v>
      </c>
      <c r="H98" s="22"/>
      <c r="I98" s="16"/>
      <c r="J98" s="16"/>
      <c r="K98" s="22"/>
      <c r="L98" s="16"/>
      <c r="M98" s="16"/>
      <c r="N98" s="22"/>
      <c r="O98" s="16"/>
      <c r="P98" s="16"/>
      <c r="Q98" s="22"/>
      <c r="R98" s="16"/>
      <c r="S98" s="16"/>
      <c r="T98" s="22"/>
      <c r="U98" s="16"/>
      <c r="V98" s="16"/>
      <c r="W98" s="22"/>
      <c r="Z98" s="22"/>
      <c r="AC98" s="22"/>
      <c r="AF98" s="22"/>
      <c r="AI98" s="22"/>
    </row>
    <row r="99" spans="1:37">
      <c r="A99" s="2" t="s">
        <v>8</v>
      </c>
      <c r="B99" s="16">
        <f t="shared" si="30"/>
        <v>0</v>
      </c>
      <c r="C99" s="16"/>
      <c r="D99" s="16"/>
      <c r="E99" s="16">
        <f t="shared" si="31"/>
        <v>0</v>
      </c>
      <c r="F99" s="16">
        <f t="shared" si="32"/>
        <v>0</v>
      </c>
      <c r="G99" s="16">
        <f t="shared" si="33"/>
        <v>0</v>
      </c>
      <c r="H99" s="22"/>
      <c r="I99" s="16"/>
      <c r="J99" s="16"/>
      <c r="K99" s="22"/>
      <c r="L99" s="16"/>
      <c r="M99" s="16"/>
      <c r="N99" s="22"/>
      <c r="O99" s="16"/>
      <c r="P99" s="16"/>
      <c r="Q99" s="22"/>
      <c r="R99" s="16"/>
      <c r="S99" s="16"/>
      <c r="T99" s="22"/>
      <c r="U99" s="16"/>
      <c r="V99" s="16"/>
      <c r="W99" s="22"/>
      <c r="Z99" s="22"/>
      <c r="AC99" s="22"/>
      <c r="AF99" s="22"/>
      <c r="AI99" s="22"/>
    </row>
    <row r="100" spans="1:37">
      <c r="A100" s="2" t="s">
        <v>9</v>
      </c>
      <c r="B100" s="16">
        <f t="shared" si="30"/>
        <v>0</v>
      </c>
      <c r="C100" s="16"/>
      <c r="D100" s="16"/>
      <c r="E100" s="16">
        <f t="shared" si="31"/>
        <v>0</v>
      </c>
      <c r="F100" s="16">
        <f t="shared" si="32"/>
        <v>0</v>
      </c>
      <c r="G100" s="16">
        <f t="shared" si="33"/>
        <v>0</v>
      </c>
      <c r="H100" s="22"/>
      <c r="I100" s="16"/>
      <c r="J100" s="16"/>
      <c r="K100" s="22"/>
      <c r="L100" s="16"/>
      <c r="M100" s="16"/>
      <c r="N100" s="22"/>
      <c r="O100" s="16"/>
      <c r="P100" s="16"/>
      <c r="Q100" s="22"/>
      <c r="R100" s="16"/>
      <c r="S100" s="16"/>
      <c r="T100" s="22"/>
      <c r="U100" s="16"/>
      <c r="V100" s="16"/>
      <c r="W100" s="22"/>
      <c r="Z100" s="22"/>
      <c r="AC100" s="22"/>
      <c r="AF100" s="22"/>
      <c r="AI100" s="22"/>
    </row>
    <row r="101" spans="1:37">
      <c r="A101" s="2" t="s">
        <v>10</v>
      </c>
      <c r="B101" s="16">
        <f t="shared" si="30"/>
        <v>0</v>
      </c>
      <c r="C101" s="16"/>
      <c r="D101" s="16"/>
      <c r="E101" s="16">
        <f t="shared" si="31"/>
        <v>0</v>
      </c>
      <c r="F101" s="16">
        <f t="shared" si="32"/>
        <v>0</v>
      </c>
      <c r="G101" s="16">
        <f t="shared" si="33"/>
        <v>0</v>
      </c>
      <c r="H101" s="22"/>
      <c r="I101" s="16"/>
      <c r="J101" s="16"/>
      <c r="K101" s="22"/>
      <c r="L101" s="16"/>
      <c r="M101" s="16"/>
      <c r="N101" s="22"/>
      <c r="O101" s="16"/>
      <c r="P101" s="16"/>
      <c r="Q101" s="22"/>
      <c r="R101" s="16"/>
      <c r="S101" s="16"/>
      <c r="T101" s="22"/>
      <c r="U101" s="16"/>
      <c r="V101" s="16"/>
      <c r="W101" s="22"/>
      <c r="Z101" s="22"/>
      <c r="AC101" s="22"/>
      <c r="AF101" s="22"/>
      <c r="AI101" s="22"/>
    </row>
    <row r="102" spans="1:37">
      <c r="A102" s="2" t="s">
        <v>11</v>
      </c>
      <c r="B102" s="16">
        <f t="shared" si="30"/>
        <v>0</v>
      </c>
      <c r="C102" s="16"/>
      <c r="D102" s="16"/>
      <c r="E102" s="16">
        <f t="shared" si="31"/>
        <v>0</v>
      </c>
      <c r="F102" s="16">
        <f t="shared" si="32"/>
        <v>0</v>
      </c>
      <c r="G102" s="16">
        <f t="shared" si="33"/>
        <v>0</v>
      </c>
      <c r="H102" s="22"/>
      <c r="I102" s="16"/>
      <c r="J102" s="16"/>
      <c r="K102" s="22"/>
      <c r="L102" s="16"/>
      <c r="M102" s="16"/>
      <c r="N102" s="22"/>
      <c r="O102" s="16"/>
      <c r="P102" s="16"/>
      <c r="Q102" s="22"/>
      <c r="R102" s="16"/>
      <c r="S102" s="16"/>
      <c r="T102" s="22"/>
      <c r="U102" s="16"/>
      <c r="V102" s="16"/>
      <c r="W102" s="22"/>
      <c r="Z102" s="22"/>
      <c r="AC102" s="22"/>
      <c r="AF102" s="22"/>
      <c r="AI102" s="22"/>
    </row>
    <row r="103" spans="1:37">
      <c r="A103" s="2" t="s">
        <v>12</v>
      </c>
      <c r="B103" s="16">
        <f t="shared" si="30"/>
        <v>0</v>
      </c>
      <c r="C103" s="16"/>
      <c r="D103" s="16"/>
      <c r="E103" s="16">
        <f t="shared" si="31"/>
        <v>0</v>
      </c>
      <c r="F103" s="16">
        <f t="shared" si="32"/>
        <v>0</v>
      </c>
      <c r="G103" s="16">
        <f t="shared" si="33"/>
        <v>0</v>
      </c>
      <c r="H103" s="22"/>
      <c r="I103" s="16"/>
      <c r="J103" s="16"/>
      <c r="K103" s="22"/>
      <c r="L103" s="16"/>
      <c r="M103" s="16"/>
      <c r="N103" s="22"/>
      <c r="O103" s="16"/>
      <c r="P103" s="16"/>
      <c r="Q103" s="22"/>
      <c r="R103" s="16"/>
      <c r="S103" s="16"/>
      <c r="T103" s="22"/>
      <c r="U103" s="16"/>
      <c r="V103" s="16"/>
      <c r="W103" s="22"/>
      <c r="Z103" s="22"/>
      <c r="AC103" s="22"/>
      <c r="AF103" s="22"/>
      <c r="AI103" s="22"/>
    </row>
    <row r="104" spans="1:37">
      <c r="A104" s="2" t="s">
        <v>13</v>
      </c>
      <c r="B104" s="16">
        <f t="shared" si="30"/>
        <v>0</v>
      </c>
      <c r="C104" s="16"/>
      <c r="D104" s="16"/>
      <c r="E104" s="16">
        <f t="shared" si="31"/>
        <v>0</v>
      </c>
      <c r="F104" s="16">
        <f t="shared" si="32"/>
        <v>0</v>
      </c>
      <c r="G104" s="16">
        <f t="shared" si="33"/>
        <v>0</v>
      </c>
      <c r="H104" s="22"/>
      <c r="I104" s="16"/>
      <c r="J104" s="16"/>
      <c r="K104" s="22"/>
      <c r="L104" s="16"/>
      <c r="M104" s="16"/>
      <c r="N104" s="22"/>
      <c r="O104" s="16"/>
      <c r="P104" s="16"/>
      <c r="Q104" s="22"/>
      <c r="R104" s="16"/>
      <c r="S104" s="16"/>
      <c r="T104" s="22"/>
      <c r="U104" s="16"/>
      <c r="V104" s="16"/>
      <c r="W104" s="22"/>
      <c r="Z104" s="22"/>
      <c r="AC104" s="22"/>
      <c r="AF104" s="22"/>
      <c r="AI104" s="22"/>
    </row>
    <row r="105" spans="1:37">
      <c r="A105" s="2" t="s">
        <v>14</v>
      </c>
      <c r="B105" s="16">
        <f t="shared" si="30"/>
        <v>0</v>
      </c>
      <c r="C105" s="16"/>
      <c r="D105" s="16"/>
      <c r="E105" s="16">
        <f t="shared" si="31"/>
        <v>0</v>
      </c>
      <c r="F105" s="16">
        <f t="shared" si="32"/>
        <v>0</v>
      </c>
      <c r="G105" s="16">
        <f t="shared" si="33"/>
        <v>0</v>
      </c>
      <c r="H105" s="22"/>
      <c r="I105" s="16"/>
      <c r="J105" s="16"/>
      <c r="K105" s="22"/>
      <c r="L105" s="16"/>
      <c r="M105" s="16"/>
      <c r="N105" s="22"/>
      <c r="O105" s="16"/>
      <c r="P105" s="16"/>
      <c r="Q105" s="22"/>
      <c r="R105" s="16"/>
      <c r="S105" s="16"/>
      <c r="T105" s="22"/>
      <c r="U105" s="16"/>
      <c r="V105" s="16"/>
      <c r="W105" s="22"/>
      <c r="Z105" s="22"/>
      <c r="AC105" s="22"/>
      <c r="AF105" s="22"/>
      <c r="AI105" s="22"/>
    </row>
    <row r="106" spans="1:37">
      <c r="A106" s="2" t="s">
        <v>15</v>
      </c>
      <c r="B106" s="18">
        <f t="shared" si="30"/>
        <v>0</v>
      </c>
      <c r="C106" s="18"/>
      <c r="D106" s="18"/>
      <c r="E106" s="18">
        <f t="shared" si="31"/>
        <v>0</v>
      </c>
      <c r="F106" s="18">
        <f t="shared" si="32"/>
        <v>0</v>
      </c>
      <c r="G106" s="18">
        <f t="shared" si="33"/>
        <v>0</v>
      </c>
      <c r="H106" s="22"/>
      <c r="I106" s="18"/>
      <c r="J106" s="18"/>
      <c r="K106" s="22"/>
      <c r="L106" s="18"/>
      <c r="M106" s="18"/>
      <c r="N106" s="22"/>
      <c r="O106" s="18"/>
      <c r="P106" s="18"/>
      <c r="Q106" s="22"/>
      <c r="R106" s="18"/>
      <c r="S106" s="18"/>
      <c r="T106" s="22"/>
      <c r="U106" s="18"/>
      <c r="V106" s="18"/>
      <c r="W106" s="22"/>
      <c r="X106" s="19"/>
      <c r="Y106" s="19"/>
      <c r="Z106" s="22"/>
      <c r="AA106" s="19"/>
      <c r="AB106" s="19"/>
      <c r="AC106" s="22"/>
      <c r="AD106" s="19"/>
      <c r="AE106" s="19"/>
      <c r="AF106" s="22"/>
      <c r="AG106" s="19"/>
      <c r="AH106" s="19"/>
      <c r="AI106" s="22"/>
      <c r="AJ106" s="20"/>
      <c r="AK106" s="20"/>
    </row>
    <row r="107" spans="1:37">
      <c r="A107" s="3"/>
      <c r="B107" s="16"/>
      <c r="C107" s="16"/>
      <c r="D107" s="16"/>
      <c r="E107" s="16"/>
      <c r="F107" s="16"/>
      <c r="G107" s="16"/>
      <c r="H107" s="22"/>
      <c r="I107" s="16"/>
      <c r="J107" s="16"/>
      <c r="K107" s="22"/>
      <c r="L107" s="16"/>
      <c r="M107" s="16"/>
      <c r="N107" s="22"/>
      <c r="O107" s="16"/>
      <c r="P107" s="16"/>
      <c r="Q107" s="22"/>
      <c r="R107" s="16"/>
      <c r="S107" s="16"/>
      <c r="T107" s="22"/>
      <c r="U107" s="16"/>
      <c r="V107" s="16"/>
      <c r="W107" s="22"/>
      <c r="Z107" s="22"/>
      <c r="AC107" s="22"/>
      <c r="AF107" s="22"/>
      <c r="AI107" s="22"/>
    </row>
    <row r="108" spans="1:37" s="4" customFormat="1" ht="13.5" thickBot="1">
      <c r="A108" s="4" t="s">
        <v>654</v>
      </c>
      <c r="B108" s="21">
        <f t="shared" ref="B108:AJ108" si="34">SUM(B93:B106)</f>
        <v>0</v>
      </c>
      <c r="C108" s="21">
        <f t="shared" si="34"/>
        <v>0</v>
      </c>
      <c r="D108" s="21">
        <f t="shared" si="34"/>
        <v>0</v>
      </c>
      <c r="E108" s="21">
        <f t="shared" si="34"/>
        <v>0</v>
      </c>
      <c r="F108" s="21">
        <f t="shared" si="34"/>
        <v>0</v>
      </c>
      <c r="G108" s="21">
        <f t="shared" si="34"/>
        <v>0</v>
      </c>
      <c r="H108" s="81"/>
      <c r="I108" s="21">
        <f t="shared" si="34"/>
        <v>0</v>
      </c>
      <c r="J108" s="21">
        <f t="shared" si="34"/>
        <v>0</v>
      </c>
      <c r="K108" s="81"/>
      <c r="L108" s="21">
        <f t="shared" si="34"/>
        <v>0</v>
      </c>
      <c r="M108" s="21">
        <f t="shared" si="34"/>
        <v>0</v>
      </c>
      <c r="N108" s="81"/>
      <c r="O108" s="21">
        <f t="shared" si="34"/>
        <v>0</v>
      </c>
      <c r="P108" s="21">
        <f t="shared" si="34"/>
        <v>0</v>
      </c>
      <c r="Q108" s="81"/>
      <c r="R108" s="21">
        <f t="shared" si="34"/>
        <v>0</v>
      </c>
      <c r="S108" s="21">
        <f t="shared" si="34"/>
        <v>0</v>
      </c>
      <c r="T108" s="81"/>
      <c r="U108" s="21">
        <f t="shared" si="34"/>
        <v>0</v>
      </c>
      <c r="V108" s="21">
        <f t="shared" si="34"/>
        <v>0</v>
      </c>
      <c r="W108" s="81"/>
      <c r="X108" s="21">
        <f t="shared" si="34"/>
        <v>0</v>
      </c>
      <c r="Y108" s="21">
        <f t="shared" si="34"/>
        <v>0</v>
      </c>
      <c r="Z108" s="81"/>
      <c r="AA108" s="21">
        <f t="shared" si="34"/>
        <v>0</v>
      </c>
      <c r="AB108" s="21">
        <f t="shared" si="34"/>
        <v>0</v>
      </c>
      <c r="AC108" s="81"/>
      <c r="AD108" s="21">
        <f t="shared" si="34"/>
        <v>0</v>
      </c>
      <c r="AE108" s="21">
        <f t="shared" si="34"/>
        <v>0</v>
      </c>
      <c r="AF108" s="81"/>
      <c r="AG108" s="21">
        <f t="shared" si="34"/>
        <v>0</v>
      </c>
      <c r="AH108" s="21">
        <f t="shared" si="34"/>
        <v>0</v>
      </c>
      <c r="AI108" s="81"/>
      <c r="AJ108" s="21">
        <f t="shared" si="34"/>
        <v>0</v>
      </c>
      <c r="AK108" s="21">
        <f t="shared" ref="AK108" si="35">SUM(AK93:AK106)</f>
        <v>0</v>
      </c>
    </row>
    <row r="109" spans="1:37" ht="13.5" thickTop="1"/>
    <row r="110" spans="1:37">
      <c r="A110" s="17" t="s">
        <v>449</v>
      </c>
      <c r="B110" s="16"/>
      <c r="C110" s="16"/>
      <c r="D110" s="16"/>
      <c r="E110" s="16"/>
      <c r="F110" s="16"/>
      <c r="G110" s="16"/>
      <c r="H110" s="22"/>
      <c r="I110" s="16"/>
      <c r="J110" s="16"/>
      <c r="K110" s="22"/>
      <c r="L110" s="16"/>
      <c r="M110" s="16"/>
      <c r="N110" s="22"/>
      <c r="O110" s="16"/>
      <c r="P110" s="16"/>
      <c r="Q110" s="22"/>
      <c r="R110" s="16"/>
      <c r="S110" s="16"/>
      <c r="T110" s="22"/>
      <c r="U110" s="16"/>
      <c r="V110" s="16"/>
      <c r="W110" s="22"/>
      <c r="Z110" s="22"/>
      <c r="AC110" s="22"/>
      <c r="AF110" s="22"/>
      <c r="AI110" s="22"/>
    </row>
    <row r="111" spans="1:37" ht="12.75" customHeight="1">
      <c r="A111" s="2" t="s">
        <v>4</v>
      </c>
      <c r="B111" s="16">
        <f t="shared" ref="B111:B122" si="36">C111+D111</f>
        <v>0</v>
      </c>
      <c r="C111" s="16"/>
      <c r="D111" s="16"/>
      <c r="E111" s="16">
        <f t="shared" ref="E111:E122" si="37">F111+G111</f>
        <v>0</v>
      </c>
      <c r="F111" s="16">
        <f t="shared" ref="F111:F122" si="38">I111+L111+O111+R111+U111+X111+AA111+AD111+AG111+AJ111</f>
        <v>0</v>
      </c>
      <c r="G111" s="16">
        <f t="shared" ref="G111:G122" si="39">J111+M111+P111+S111+V111+Y111+AB111+AE111+AH111+AK111</f>
        <v>0</v>
      </c>
      <c r="H111" s="22"/>
      <c r="I111" s="16"/>
      <c r="J111" s="16"/>
      <c r="K111" s="22"/>
      <c r="L111" s="16"/>
      <c r="M111" s="16"/>
      <c r="N111" s="22"/>
      <c r="O111" s="16"/>
      <c r="P111" s="16"/>
      <c r="Q111" s="22"/>
      <c r="R111" s="16"/>
      <c r="S111" s="16"/>
      <c r="T111" s="22"/>
      <c r="U111" s="16"/>
      <c r="V111" s="16"/>
      <c r="W111" s="22"/>
      <c r="Z111" s="22"/>
      <c r="AC111" s="22"/>
      <c r="AF111" s="22"/>
      <c r="AI111" s="22"/>
    </row>
    <row r="112" spans="1:37">
      <c r="A112" s="2" t="s">
        <v>5</v>
      </c>
      <c r="B112" s="16">
        <f t="shared" si="36"/>
        <v>0</v>
      </c>
      <c r="C112" s="16"/>
      <c r="D112" s="16"/>
      <c r="E112" s="16">
        <f t="shared" si="37"/>
        <v>0</v>
      </c>
      <c r="F112" s="16">
        <f t="shared" si="38"/>
        <v>0</v>
      </c>
      <c r="G112" s="16">
        <f t="shared" si="39"/>
        <v>0</v>
      </c>
      <c r="H112" s="22"/>
      <c r="I112" s="16"/>
      <c r="J112" s="16"/>
      <c r="K112" s="22"/>
      <c r="L112" s="16"/>
      <c r="M112" s="16"/>
      <c r="N112" s="22"/>
      <c r="O112" s="16"/>
      <c r="P112" s="16"/>
      <c r="Q112" s="22"/>
      <c r="R112" s="16"/>
      <c r="S112" s="16"/>
      <c r="T112" s="22"/>
      <c r="U112" s="16"/>
      <c r="V112" s="16"/>
      <c r="W112" s="22"/>
      <c r="Z112" s="22"/>
      <c r="AC112" s="22"/>
      <c r="AF112" s="22"/>
      <c r="AI112" s="22"/>
    </row>
    <row r="113" spans="1:37">
      <c r="A113" s="2" t="s">
        <v>6</v>
      </c>
      <c r="B113" s="16">
        <f t="shared" si="36"/>
        <v>0</v>
      </c>
      <c r="C113" s="16"/>
      <c r="D113" s="16"/>
      <c r="E113" s="16">
        <f t="shared" si="37"/>
        <v>0</v>
      </c>
      <c r="F113" s="16">
        <f t="shared" si="38"/>
        <v>0</v>
      </c>
      <c r="G113" s="16">
        <f t="shared" si="39"/>
        <v>0</v>
      </c>
      <c r="H113" s="22"/>
      <c r="I113" s="16"/>
      <c r="J113" s="16"/>
      <c r="K113" s="22"/>
      <c r="L113" s="16"/>
      <c r="M113" s="16"/>
      <c r="N113" s="22"/>
      <c r="O113" s="16"/>
      <c r="P113" s="16"/>
      <c r="Q113" s="22"/>
      <c r="R113" s="16"/>
      <c r="S113" s="16"/>
      <c r="T113" s="22"/>
      <c r="U113" s="16"/>
      <c r="V113" s="16"/>
      <c r="W113" s="22"/>
      <c r="Z113" s="22"/>
      <c r="AC113" s="22"/>
      <c r="AF113" s="22"/>
      <c r="AI113" s="22"/>
    </row>
    <row r="114" spans="1:37">
      <c r="A114" s="2" t="s">
        <v>7</v>
      </c>
      <c r="B114" s="16">
        <f t="shared" si="36"/>
        <v>0</v>
      </c>
      <c r="C114" s="16"/>
      <c r="D114" s="16"/>
      <c r="E114" s="16">
        <f t="shared" si="37"/>
        <v>0</v>
      </c>
      <c r="F114" s="16">
        <f t="shared" si="38"/>
        <v>0</v>
      </c>
      <c r="G114" s="16">
        <f t="shared" si="39"/>
        <v>0</v>
      </c>
      <c r="H114" s="22"/>
      <c r="I114" s="16"/>
      <c r="J114" s="16"/>
      <c r="K114" s="22"/>
      <c r="L114" s="16"/>
      <c r="M114" s="16"/>
      <c r="N114" s="22"/>
      <c r="O114" s="16"/>
      <c r="P114" s="16"/>
      <c r="Q114" s="22"/>
      <c r="R114" s="16"/>
      <c r="S114" s="16"/>
      <c r="T114" s="22"/>
      <c r="U114" s="16"/>
      <c r="V114" s="16"/>
      <c r="W114" s="22"/>
      <c r="Z114" s="22"/>
      <c r="AC114" s="22"/>
      <c r="AF114" s="22"/>
      <c r="AI114" s="22"/>
    </row>
    <row r="115" spans="1:37">
      <c r="A115" s="2" t="s">
        <v>8</v>
      </c>
      <c r="B115" s="16">
        <f t="shared" si="36"/>
        <v>0</v>
      </c>
      <c r="C115" s="16"/>
      <c r="D115" s="16"/>
      <c r="E115" s="16">
        <f t="shared" si="37"/>
        <v>0</v>
      </c>
      <c r="F115" s="16">
        <f t="shared" si="38"/>
        <v>0</v>
      </c>
      <c r="G115" s="16">
        <f t="shared" si="39"/>
        <v>0</v>
      </c>
      <c r="H115" s="22"/>
      <c r="I115" s="16"/>
      <c r="J115" s="16"/>
      <c r="K115" s="22"/>
      <c r="L115" s="16"/>
      <c r="M115" s="16"/>
      <c r="N115" s="22"/>
      <c r="O115" s="16"/>
      <c r="P115" s="16"/>
      <c r="Q115" s="22"/>
      <c r="R115" s="16"/>
      <c r="S115" s="16"/>
      <c r="T115" s="22"/>
      <c r="U115" s="16"/>
      <c r="V115" s="16"/>
      <c r="W115" s="22"/>
      <c r="Z115" s="22"/>
      <c r="AC115" s="22"/>
      <c r="AF115" s="22"/>
      <c r="AI115" s="22"/>
    </row>
    <row r="116" spans="1:37">
      <c r="A116" s="2" t="s">
        <v>9</v>
      </c>
      <c r="B116" s="16">
        <f t="shared" si="36"/>
        <v>0</v>
      </c>
      <c r="C116" s="16"/>
      <c r="D116" s="16"/>
      <c r="E116" s="16">
        <f t="shared" si="37"/>
        <v>0</v>
      </c>
      <c r="F116" s="16">
        <f t="shared" si="38"/>
        <v>0</v>
      </c>
      <c r="G116" s="16">
        <f t="shared" si="39"/>
        <v>0</v>
      </c>
      <c r="H116" s="22"/>
      <c r="I116" s="16"/>
      <c r="J116" s="16"/>
      <c r="K116" s="22"/>
      <c r="L116" s="16"/>
      <c r="M116" s="16"/>
      <c r="N116" s="22"/>
      <c r="O116" s="16"/>
      <c r="P116" s="16"/>
      <c r="Q116" s="22"/>
      <c r="R116" s="16"/>
      <c r="S116" s="16"/>
      <c r="T116" s="22"/>
      <c r="U116" s="16"/>
      <c r="V116" s="16"/>
      <c r="W116" s="22"/>
      <c r="Z116" s="22"/>
      <c r="AC116" s="22"/>
      <c r="AF116" s="22"/>
      <c r="AI116" s="22"/>
    </row>
    <row r="117" spans="1:37">
      <c r="A117" s="2" t="s">
        <v>10</v>
      </c>
      <c r="B117" s="16">
        <f t="shared" si="36"/>
        <v>0</v>
      </c>
      <c r="C117" s="16"/>
      <c r="D117" s="16"/>
      <c r="E117" s="16">
        <f t="shared" si="37"/>
        <v>0</v>
      </c>
      <c r="F117" s="16">
        <f t="shared" si="38"/>
        <v>0</v>
      </c>
      <c r="G117" s="16">
        <f t="shared" si="39"/>
        <v>0</v>
      </c>
      <c r="H117" s="22"/>
      <c r="I117" s="16"/>
      <c r="J117" s="16"/>
      <c r="K117" s="22"/>
      <c r="L117" s="16"/>
      <c r="M117" s="16"/>
      <c r="N117" s="22"/>
      <c r="O117" s="16"/>
      <c r="P117" s="16"/>
      <c r="Q117" s="22"/>
      <c r="R117" s="16"/>
      <c r="S117" s="16"/>
      <c r="T117" s="22"/>
      <c r="U117" s="16"/>
      <c r="V117" s="16"/>
      <c r="W117" s="22"/>
      <c r="Z117" s="22"/>
      <c r="AC117" s="22"/>
      <c r="AF117" s="22"/>
      <c r="AI117" s="22"/>
    </row>
    <row r="118" spans="1:37">
      <c r="A118" s="2" t="s">
        <v>11</v>
      </c>
      <c r="B118" s="16">
        <f t="shared" si="36"/>
        <v>0</v>
      </c>
      <c r="C118" s="16"/>
      <c r="D118" s="16"/>
      <c r="E118" s="16">
        <f t="shared" si="37"/>
        <v>0</v>
      </c>
      <c r="F118" s="16">
        <f t="shared" si="38"/>
        <v>0</v>
      </c>
      <c r="G118" s="16">
        <f t="shared" si="39"/>
        <v>0</v>
      </c>
      <c r="H118" s="22"/>
      <c r="I118" s="16"/>
      <c r="J118" s="16"/>
      <c r="K118" s="22"/>
      <c r="L118" s="16"/>
      <c r="M118" s="16"/>
      <c r="N118" s="22"/>
      <c r="O118" s="16"/>
      <c r="P118" s="16"/>
      <c r="Q118" s="22"/>
      <c r="R118" s="16"/>
      <c r="S118" s="16"/>
      <c r="T118" s="22"/>
      <c r="U118" s="16"/>
      <c r="V118" s="16"/>
      <c r="W118" s="22"/>
      <c r="Z118" s="22"/>
      <c r="AC118" s="22"/>
      <c r="AF118" s="22"/>
      <c r="AI118" s="22"/>
    </row>
    <row r="119" spans="1:37">
      <c r="A119" s="2" t="s">
        <v>12</v>
      </c>
      <c r="B119" s="16">
        <f t="shared" si="36"/>
        <v>0</v>
      </c>
      <c r="C119" s="16"/>
      <c r="D119" s="16"/>
      <c r="E119" s="16">
        <f t="shared" si="37"/>
        <v>0</v>
      </c>
      <c r="F119" s="16">
        <f t="shared" si="38"/>
        <v>0</v>
      </c>
      <c r="G119" s="16">
        <f t="shared" si="39"/>
        <v>0</v>
      </c>
      <c r="H119" s="22"/>
      <c r="I119" s="16"/>
      <c r="J119" s="16"/>
      <c r="K119" s="22"/>
      <c r="L119" s="16"/>
      <c r="M119" s="16"/>
      <c r="N119" s="22"/>
      <c r="O119" s="16"/>
      <c r="P119" s="16"/>
      <c r="Q119" s="22"/>
      <c r="R119" s="16"/>
      <c r="S119" s="16"/>
      <c r="T119" s="22"/>
      <c r="U119" s="16"/>
      <c r="V119" s="16"/>
      <c r="W119" s="22"/>
      <c r="Z119" s="22"/>
      <c r="AC119" s="22"/>
      <c r="AF119" s="22"/>
      <c r="AI119" s="22"/>
    </row>
    <row r="120" spans="1:37">
      <c r="A120" s="2" t="s">
        <v>13</v>
      </c>
      <c r="B120" s="16">
        <f t="shared" si="36"/>
        <v>0</v>
      </c>
      <c r="C120" s="16"/>
      <c r="D120" s="16"/>
      <c r="E120" s="16">
        <f t="shared" si="37"/>
        <v>0</v>
      </c>
      <c r="F120" s="16">
        <f t="shared" si="38"/>
        <v>0</v>
      </c>
      <c r="G120" s="16">
        <f t="shared" si="39"/>
        <v>0</v>
      </c>
      <c r="H120" s="22"/>
      <c r="I120" s="16"/>
      <c r="J120" s="16"/>
      <c r="K120" s="22"/>
      <c r="L120" s="16"/>
      <c r="M120" s="16"/>
      <c r="N120" s="22"/>
      <c r="O120" s="16"/>
      <c r="P120" s="16"/>
      <c r="Q120" s="22"/>
      <c r="R120" s="16"/>
      <c r="S120" s="16"/>
      <c r="T120" s="22"/>
      <c r="U120" s="16"/>
      <c r="V120" s="16"/>
      <c r="W120" s="22"/>
      <c r="Z120" s="22"/>
      <c r="AC120" s="22"/>
      <c r="AF120" s="22"/>
      <c r="AI120" s="22"/>
    </row>
    <row r="121" spans="1:37">
      <c r="A121" s="2" t="s">
        <v>14</v>
      </c>
      <c r="B121" s="16">
        <f t="shared" si="36"/>
        <v>0</v>
      </c>
      <c r="C121" s="16"/>
      <c r="D121" s="16"/>
      <c r="E121" s="16">
        <f t="shared" si="37"/>
        <v>0</v>
      </c>
      <c r="F121" s="16">
        <f t="shared" si="38"/>
        <v>0</v>
      </c>
      <c r="G121" s="16">
        <f t="shared" si="39"/>
        <v>0</v>
      </c>
      <c r="H121" s="22"/>
      <c r="I121" s="16"/>
      <c r="J121" s="16"/>
      <c r="K121" s="22"/>
      <c r="L121" s="16"/>
      <c r="M121" s="16"/>
      <c r="N121" s="22"/>
      <c r="O121" s="16"/>
      <c r="P121" s="16"/>
      <c r="Q121" s="22"/>
      <c r="R121" s="16"/>
      <c r="S121" s="16"/>
      <c r="T121" s="22"/>
      <c r="U121" s="16"/>
      <c r="V121" s="16"/>
      <c r="W121" s="22"/>
      <c r="Z121" s="22"/>
      <c r="AC121" s="22"/>
      <c r="AF121" s="22"/>
      <c r="AI121" s="22"/>
    </row>
    <row r="122" spans="1:37">
      <c r="A122" s="2" t="s">
        <v>15</v>
      </c>
      <c r="B122" s="18">
        <f t="shared" si="36"/>
        <v>0</v>
      </c>
      <c r="C122" s="18"/>
      <c r="D122" s="18"/>
      <c r="E122" s="18">
        <f t="shared" si="37"/>
        <v>0</v>
      </c>
      <c r="F122" s="18">
        <f t="shared" si="38"/>
        <v>0</v>
      </c>
      <c r="G122" s="18">
        <f t="shared" si="39"/>
        <v>0</v>
      </c>
      <c r="H122" s="22"/>
      <c r="I122" s="18"/>
      <c r="J122" s="18"/>
      <c r="K122" s="22"/>
      <c r="L122" s="18"/>
      <c r="M122" s="18"/>
      <c r="N122" s="22"/>
      <c r="O122" s="18"/>
      <c r="P122" s="18"/>
      <c r="Q122" s="22"/>
      <c r="R122" s="18"/>
      <c r="S122" s="18"/>
      <c r="T122" s="22"/>
      <c r="U122" s="18"/>
      <c r="V122" s="18"/>
      <c r="W122" s="22"/>
      <c r="X122" s="19"/>
      <c r="Y122" s="19"/>
      <c r="Z122" s="22"/>
      <c r="AA122" s="19"/>
      <c r="AB122" s="19"/>
      <c r="AC122" s="22"/>
      <c r="AD122" s="19"/>
      <c r="AE122" s="19"/>
      <c r="AF122" s="22"/>
      <c r="AG122" s="19"/>
      <c r="AH122" s="19"/>
      <c r="AI122" s="22"/>
      <c r="AJ122" s="20"/>
      <c r="AK122" s="20"/>
    </row>
    <row r="123" spans="1:37">
      <c r="A123" s="3"/>
      <c r="B123" s="16"/>
      <c r="C123" s="16"/>
      <c r="D123" s="16"/>
      <c r="E123" s="16"/>
      <c r="F123" s="16"/>
      <c r="G123" s="16"/>
      <c r="H123" s="22"/>
      <c r="I123" s="16"/>
      <c r="J123" s="16"/>
      <c r="K123" s="22"/>
      <c r="L123" s="16"/>
      <c r="M123" s="16"/>
      <c r="N123" s="22"/>
      <c r="O123" s="16"/>
      <c r="P123" s="16"/>
      <c r="Q123" s="22"/>
      <c r="R123" s="16"/>
      <c r="S123" s="16"/>
      <c r="T123" s="22"/>
      <c r="U123" s="16"/>
      <c r="V123" s="16"/>
      <c r="W123" s="22"/>
      <c r="Z123" s="22"/>
      <c r="AC123" s="22"/>
      <c r="AF123" s="22"/>
      <c r="AI123" s="22"/>
    </row>
    <row r="124" spans="1:37" s="4" customFormat="1" ht="13.5" thickBot="1">
      <c r="A124" s="4" t="s">
        <v>655</v>
      </c>
      <c r="B124" s="21">
        <f t="shared" ref="B124:AJ124" si="40">SUM(B109:B122)</f>
        <v>0</v>
      </c>
      <c r="C124" s="21">
        <f t="shared" si="40"/>
        <v>0</v>
      </c>
      <c r="D124" s="21">
        <f t="shared" si="40"/>
        <v>0</v>
      </c>
      <c r="E124" s="21">
        <f t="shared" si="40"/>
        <v>0</v>
      </c>
      <c r="F124" s="21">
        <f t="shared" si="40"/>
        <v>0</v>
      </c>
      <c r="G124" s="21">
        <f t="shared" si="40"/>
        <v>0</v>
      </c>
      <c r="H124" s="81"/>
      <c r="I124" s="21">
        <f t="shared" si="40"/>
        <v>0</v>
      </c>
      <c r="J124" s="21">
        <f t="shared" si="40"/>
        <v>0</v>
      </c>
      <c r="K124" s="81"/>
      <c r="L124" s="21">
        <f t="shared" si="40"/>
        <v>0</v>
      </c>
      <c r="M124" s="21">
        <f t="shared" si="40"/>
        <v>0</v>
      </c>
      <c r="N124" s="81"/>
      <c r="O124" s="21">
        <f t="shared" si="40"/>
        <v>0</v>
      </c>
      <c r="P124" s="21">
        <f t="shared" si="40"/>
        <v>0</v>
      </c>
      <c r="Q124" s="81"/>
      <c r="R124" s="21">
        <f t="shared" si="40"/>
        <v>0</v>
      </c>
      <c r="S124" s="21">
        <f t="shared" si="40"/>
        <v>0</v>
      </c>
      <c r="T124" s="81"/>
      <c r="U124" s="21">
        <f t="shared" si="40"/>
        <v>0</v>
      </c>
      <c r="V124" s="21">
        <f t="shared" si="40"/>
        <v>0</v>
      </c>
      <c r="W124" s="81"/>
      <c r="X124" s="21">
        <f t="shared" si="40"/>
        <v>0</v>
      </c>
      <c r="Y124" s="21">
        <f t="shared" si="40"/>
        <v>0</v>
      </c>
      <c r="Z124" s="81"/>
      <c r="AA124" s="21">
        <f t="shared" si="40"/>
        <v>0</v>
      </c>
      <c r="AB124" s="21">
        <f t="shared" si="40"/>
        <v>0</v>
      </c>
      <c r="AC124" s="81"/>
      <c r="AD124" s="21">
        <f t="shared" si="40"/>
        <v>0</v>
      </c>
      <c r="AE124" s="21">
        <f t="shared" si="40"/>
        <v>0</v>
      </c>
      <c r="AF124" s="81"/>
      <c r="AG124" s="21">
        <f t="shared" si="40"/>
        <v>0</v>
      </c>
      <c r="AH124" s="21">
        <f t="shared" si="40"/>
        <v>0</v>
      </c>
      <c r="AI124" s="81"/>
      <c r="AJ124" s="21">
        <f t="shared" si="40"/>
        <v>0</v>
      </c>
      <c r="AK124" s="21">
        <f t="shared" ref="AK124" si="41">SUM(AK109:AK122)</f>
        <v>0</v>
      </c>
    </row>
    <row r="125" spans="1:37" ht="13.5" thickTop="1"/>
    <row r="126" spans="1:37">
      <c r="A126" s="17" t="s">
        <v>450</v>
      </c>
      <c r="B126" s="16"/>
      <c r="C126" s="16"/>
      <c r="D126" s="16"/>
      <c r="E126" s="16"/>
      <c r="F126" s="16"/>
      <c r="G126" s="16"/>
      <c r="H126" s="22"/>
      <c r="I126" s="16"/>
      <c r="J126" s="16"/>
      <c r="K126" s="22"/>
      <c r="L126" s="16"/>
      <c r="M126" s="16"/>
      <c r="N126" s="22"/>
      <c r="O126" s="16"/>
      <c r="P126" s="16"/>
      <c r="Q126" s="22"/>
      <c r="R126" s="16"/>
      <c r="S126" s="16"/>
      <c r="T126" s="22"/>
      <c r="U126" s="16"/>
      <c r="V126" s="16"/>
      <c r="W126" s="22"/>
      <c r="Z126" s="22"/>
      <c r="AC126" s="22"/>
      <c r="AF126" s="22"/>
      <c r="AI126" s="22"/>
    </row>
    <row r="127" spans="1:37" ht="12.75" customHeight="1">
      <c r="A127" s="2" t="s">
        <v>4</v>
      </c>
      <c r="B127" s="16">
        <f t="shared" ref="B127:B138" si="42">C127+D127</f>
        <v>0</v>
      </c>
      <c r="C127" s="16"/>
      <c r="D127" s="16"/>
      <c r="E127" s="16">
        <f t="shared" ref="E127:E138" si="43">F127+G127</f>
        <v>0</v>
      </c>
      <c r="F127" s="16">
        <f t="shared" ref="F127:F138" si="44">I127+L127+O127+R127+U127+X127+AA127+AD127+AG127+AJ127</f>
        <v>0</v>
      </c>
      <c r="G127" s="16">
        <f t="shared" ref="G127:G138" si="45">J127+M127+P127+S127+V127+Y127+AB127+AE127+AH127+AK127</f>
        <v>0</v>
      </c>
      <c r="H127" s="22"/>
      <c r="I127" s="16"/>
      <c r="J127" s="16"/>
      <c r="K127" s="22"/>
      <c r="L127" s="16"/>
      <c r="M127" s="16"/>
      <c r="N127" s="22"/>
      <c r="O127" s="16"/>
      <c r="P127" s="16"/>
      <c r="Q127" s="22"/>
      <c r="R127" s="16"/>
      <c r="S127" s="16"/>
      <c r="T127" s="22"/>
      <c r="U127" s="16"/>
      <c r="V127" s="16"/>
      <c r="W127" s="22"/>
      <c r="Z127" s="22"/>
      <c r="AC127" s="22"/>
      <c r="AF127" s="22"/>
      <c r="AI127" s="22"/>
    </row>
    <row r="128" spans="1:37">
      <c r="A128" s="2" t="s">
        <v>5</v>
      </c>
      <c r="B128" s="16">
        <f t="shared" si="42"/>
        <v>0</v>
      </c>
      <c r="C128" s="16"/>
      <c r="D128" s="16"/>
      <c r="E128" s="16">
        <f t="shared" si="43"/>
        <v>0</v>
      </c>
      <c r="F128" s="16">
        <f t="shared" si="44"/>
        <v>0</v>
      </c>
      <c r="G128" s="16">
        <f t="shared" si="45"/>
        <v>0</v>
      </c>
      <c r="H128" s="22"/>
      <c r="I128" s="16"/>
      <c r="J128" s="16"/>
      <c r="K128" s="22"/>
      <c r="L128" s="16"/>
      <c r="M128" s="16"/>
      <c r="N128" s="22"/>
      <c r="O128" s="16"/>
      <c r="P128" s="16"/>
      <c r="Q128" s="22"/>
      <c r="R128" s="16"/>
      <c r="S128" s="16"/>
      <c r="T128" s="22"/>
      <c r="U128" s="16"/>
      <c r="V128" s="16"/>
      <c r="W128" s="22"/>
      <c r="Z128" s="22"/>
      <c r="AC128" s="22"/>
      <c r="AF128" s="22"/>
      <c r="AI128" s="22"/>
    </row>
    <row r="129" spans="1:37">
      <c r="A129" s="2" t="s">
        <v>6</v>
      </c>
      <c r="B129" s="16">
        <f t="shared" si="42"/>
        <v>0</v>
      </c>
      <c r="C129" s="16"/>
      <c r="D129" s="16"/>
      <c r="E129" s="16">
        <f t="shared" si="43"/>
        <v>0</v>
      </c>
      <c r="F129" s="16">
        <f t="shared" si="44"/>
        <v>0</v>
      </c>
      <c r="G129" s="16">
        <f t="shared" si="45"/>
        <v>0</v>
      </c>
      <c r="H129" s="22"/>
      <c r="I129" s="16"/>
      <c r="J129" s="16"/>
      <c r="K129" s="22"/>
      <c r="L129" s="16"/>
      <c r="M129" s="16"/>
      <c r="N129" s="22"/>
      <c r="O129" s="16"/>
      <c r="P129" s="16"/>
      <c r="Q129" s="22"/>
      <c r="R129" s="16"/>
      <c r="S129" s="16"/>
      <c r="T129" s="22"/>
      <c r="U129" s="16"/>
      <c r="V129" s="16"/>
      <c r="W129" s="22"/>
      <c r="Z129" s="22"/>
      <c r="AC129" s="22"/>
      <c r="AF129" s="22"/>
      <c r="AI129" s="22"/>
    </row>
    <row r="130" spans="1:37">
      <c r="A130" s="2" t="s">
        <v>7</v>
      </c>
      <c r="B130" s="16">
        <f t="shared" si="42"/>
        <v>0</v>
      </c>
      <c r="C130" s="16"/>
      <c r="D130" s="16"/>
      <c r="E130" s="16">
        <f t="shared" si="43"/>
        <v>0</v>
      </c>
      <c r="F130" s="16">
        <f t="shared" si="44"/>
        <v>0</v>
      </c>
      <c r="G130" s="16">
        <f t="shared" si="45"/>
        <v>0</v>
      </c>
      <c r="H130" s="22"/>
      <c r="I130" s="16"/>
      <c r="J130" s="16"/>
      <c r="K130" s="22"/>
      <c r="L130" s="16"/>
      <c r="M130" s="16"/>
      <c r="N130" s="22"/>
      <c r="O130" s="16"/>
      <c r="P130" s="16"/>
      <c r="Q130" s="22"/>
      <c r="R130" s="16"/>
      <c r="S130" s="16"/>
      <c r="T130" s="22"/>
      <c r="U130" s="16"/>
      <c r="V130" s="16"/>
      <c r="W130" s="22"/>
      <c r="Z130" s="22"/>
      <c r="AC130" s="22"/>
      <c r="AF130" s="22"/>
      <c r="AI130" s="22"/>
    </row>
    <row r="131" spans="1:37">
      <c r="A131" s="2" t="s">
        <v>8</v>
      </c>
      <c r="B131" s="16">
        <f t="shared" si="42"/>
        <v>0</v>
      </c>
      <c r="C131" s="16"/>
      <c r="D131" s="16"/>
      <c r="E131" s="16">
        <f t="shared" si="43"/>
        <v>0</v>
      </c>
      <c r="F131" s="16">
        <f t="shared" si="44"/>
        <v>0</v>
      </c>
      <c r="G131" s="16">
        <f t="shared" si="45"/>
        <v>0</v>
      </c>
      <c r="H131" s="22"/>
      <c r="I131" s="16"/>
      <c r="J131" s="16"/>
      <c r="K131" s="22"/>
      <c r="L131" s="16"/>
      <c r="M131" s="16"/>
      <c r="N131" s="22"/>
      <c r="O131" s="16"/>
      <c r="P131" s="16"/>
      <c r="Q131" s="22"/>
      <c r="R131" s="16"/>
      <c r="S131" s="16"/>
      <c r="T131" s="22"/>
      <c r="U131" s="16"/>
      <c r="V131" s="16"/>
      <c r="W131" s="22"/>
      <c r="Z131" s="22"/>
      <c r="AC131" s="22"/>
      <c r="AF131" s="22"/>
      <c r="AI131" s="22"/>
    </row>
    <row r="132" spans="1:37">
      <c r="A132" s="2" t="s">
        <v>9</v>
      </c>
      <c r="B132" s="16">
        <f t="shared" si="42"/>
        <v>0</v>
      </c>
      <c r="C132" s="16"/>
      <c r="D132" s="16"/>
      <c r="E132" s="16">
        <f t="shared" si="43"/>
        <v>0</v>
      </c>
      <c r="F132" s="16">
        <f t="shared" si="44"/>
        <v>0</v>
      </c>
      <c r="G132" s="16">
        <f t="shared" si="45"/>
        <v>0</v>
      </c>
      <c r="H132" s="22"/>
      <c r="I132" s="16"/>
      <c r="J132" s="16"/>
      <c r="K132" s="22"/>
      <c r="L132" s="16"/>
      <c r="M132" s="16"/>
      <c r="N132" s="22"/>
      <c r="O132" s="16"/>
      <c r="P132" s="16"/>
      <c r="Q132" s="22"/>
      <c r="R132" s="16"/>
      <c r="S132" s="16"/>
      <c r="T132" s="22"/>
      <c r="U132" s="16"/>
      <c r="V132" s="16"/>
      <c r="W132" s="22"/>
      <c r="Z132" s="22"/>
      <c r="AC132" s="22"/>
      <c r="AF132" s="22"/>
      <c r="AI132" s="22"/>
    </row>
    <row r="133" spans="1:37">
      <c r="A133" s="2" t="s">
        <v>10</v>
      </c>
      <c r="B133" s="16">
        <f t="shared" si="42"/>
        <v>0</v>
      </c>
      <c r="C133" s="16"/>
      <c r="D133" s="16"/>
      <c r="E133" s="16">
        <f t="shared" si="43"/>
        <v>0</v>
      </c>
      <c r="F133" s="16">
        <f t="shared" si="44"/>
        <v>0</v>
      </c>
      <c r="G133" s="16">
        <f t="shared" si="45"/>
        <v>0</v>
      </c>
      <c r="H133" s="22"/>
      <c r="I133" s="16"/>
      <c r="J133" s="16"/>
      <c r="K133" s="22"/>
      <c r="L133" s="16"/>
      <c r="M133" s="16"/>
      <c r="N133" s="22"/>
      <c r="O133" s="16"/>
      <c r="P133" s="16"/>
      <c r="Q133" s="22"/>
      <c r="R133" s="16"/>
      <c r="S133" s="16"/>
      <c r="T133" s="22"/>
      <c r="U133" s="16"/>
      <c r="V133" s="16"/>
      <c r="W133" s="22"/>
      <c r="Z133" s="22"/>
      <c r="AC133" s="22"/>
      <c r="AF133" s="22"/>
      <c r="AI133" s="22"/>
    </row>
    <row r="134" spans="1:37">
      <c r="A134" s="2" t="s">
        <v>11</v>
      </c>
      <c r="B134" s="16">
        <f t="shared" si="42"/>
        <v>0</v>
      </c>
      <c r="C134" s="16"/>
      <c r="D134" s="16"/>
      <c r="E134" s="16">
        <f t="shared" si="43"/>
        <v>0</v>
      </c>
      <c r="F134" s="16">
        <f t="shared" si="44"/>
        <v>0</v>
      </c>
      <c r="G134" s="16">
        <f t="shared" si="45"/>
        <v>0</v>
      </c>
      <c r="H134" s="22"/>
      <c r="I134" s="16"/>
      <c r="J134" s="16"/>
      <c r="K134" s="22"/>
      <c r="L134" s="16"/>
      <c r="M134" s="16"/>
      <c r="N134" s="22"/>
      <c r="O134" s="16"/>
      <c r="P134" s="16"/>
      <c r="Q134" s="22"/>
      <c r="R134" s="16"/>
      <c r="S134" s="16"/>
      <c r="T134" s="22"/>
      <c r="U134" s="16"/>
      <c r="V134" s="16"/>
      <c r="W134" s="22"/>
      <c r="Z134" s="22"/>
      <c r="AC134" s="22"/>
      <c r="AF134" s="22"/>
      <c r="AI134" s="22"/>
    </row>
    <row r="135" spans="1:37">
      <c r="A135" s="2" t="s">
        <v>12</v>
      </c>
      <c r="B135" s="16">
        <f t="shared" si="42"/>
        <v>0</v>
      </c>
      <c r="C135" s="16"/>
      <c r="D135" s="16"/>
      <c r="E135" s="16">
        <f t="shared" si="43"/>
        <v>0</v>
      </c>
      <c r="F135" s="16">
        <f t="shared" si="44"/>
        <v>0</v>
      </c>
      <c r="G135" s="16">
        <f t="shared" si="45"/>
        <v>0</v>
      </c>
      <c r="H135" s="22"/>
      <c r="I135" s="16"/>
      <c r="J135" s="16"/>
      <c r="K135" s="22"/>
      <c r="L135" s="16"/>
      <c r="M135" s="16"/>
      <c r="N135" s="22"/>
      <c r="O135" s="16"/>
      <c r="P135" s="16"/>
      <c r="Q135" s="22"/>
      <c r="R135" s="16"/>
      <c r="S135" s="16"/>
      <c r="T135" s="22"/>
      <c r="U135" s="16"/>
      <c r="V135" s="16"/>
      <c r="W135" s="22"/>
      <c r="Z135" s="22"/>
      <c r="AC135" s="22"/>
      <c r="AF135" s="22"/>
      <c r="AI135" s="22"/>
    </row>
    <row r="136" spans="1:37">
      <c r="A136" s="2" t="s">
        <v>13</v>
      </c>
      <c r="B136" s="16">
        <f t="shared" si="42"/>
        <v>0</v>
      </c>
      <c r="C136" s="16"/>
      <c r="D136" s="16"/>
      <c r="E136" s="16">
        <f t="shared" si="43"/>
        <v>0</v>
      </c>
      <c r="F136" s="16">
        <f t="shared" si="44"/>
        <v>0</v>
      </c>
      <c r="G136" s="16">
        <f t="shared" si="45"/>
        <v>0</v>
      </c>
      <c r="H136" s="22"/>
      <c r="I136" s="16"/>
      <c r="J136" s="16"/>
      <c r="K136" s="22"/>
      <c r="L136" s="16"/>
      <c r="M136" s="16"/>
      <c r="N136" s="22"/>
      <c r="O136" s="16"/>
      <c r="P136" s="16"/>
      <c r="Q136" s="22"/>
      <c r="R136" s="16"/>
      <c r="S136" s="16"/>
      <c r="T136" s="22"/>
      <c r="U136" s="16"/>
      <c r="V136" s="16"/>
      <c r="W136" s="22"/>
      <c r="Z136" s="22"/>
      <c r="AC136" s="22"/>
      <c r="AF136" s="22"/>
      <c r="AI136" s="22"/>
    </row>
    <row r="137" spans="1:37">
      <c r="A137" s="2" t="s">
        <v>14</v>
      </c>
      <c r="B137" s="16">
        <f t="shared" si="42"/>
        <v>0</v>
      </c>
      <c r="C137" s="16"/>
      <c r="D137" s="16"/>
      <c r="E137" s="16">
        <f t="shared" si="43"/>
        <v>0</v>
      </c>
      <c r="F137" s="16">
        <f t="shared" si="44"/>
        <v>0</v>
      </c>
      <c r="G137" s="16">
        <f t="shared" si="45"/>
        <v>0</v>
      </c>
      <c r="H137" s="22"/>
      <c r="I137" s="16"/>
      <c r="J137" s="16"/>
      <c r="K137" s="22"/>
      <c r="L137" s="16"/>
      <c r="M137" s="16"/>
      <c r="N137" s="22"/>
      <c r="O137" s="16"/>
      <c r="P137" s="16"/>
      <c r="Q137" s="22"/>
      <c r="R137" s="16"/>
      <c r="S137" s="16"/>
      <c r="T137" s="22"/>
      <c r="U137" s="16"/>
      <c r="V137" s="16"/>
      <c r="W137" s="22"/>
      <c r="Z137" s="22"/>
      <c r="AC137" s="22"/>
      <c r="AF137" s="22"/>
      <c r="AI137" s="22"/>
    </row>
    <row r="138" spans="1:37">
      <c r="A138" s="2" t="s">
        <v>15</v>
      </c>
      <c r="B138" s="18">
        <f t="shared" si="42"/>
        <v>0</v>
      </c>
      <c r="C138" s="18"/>
      <c r="D138" s="18"/>
      <c r="E138" s="18">
        <f t="shared" si="43"/>
        <v>0</v>
      </c>
      <c r="F138" s="18">
        <f t="shared" si="44"/>
        <v>0</v>
      </c>
      <c r="G138" s="18">
        <f t="shared" si="45"/>
        <v>0</v>
      </c>
      <c r="H138" s="22"/>
      <c r="I138" s="18"/>
      <c r="J138" s="18"/>
      <c r="K138" s="22"/>
      <c r="L138" s="18"/>
      <c r="M138" s="18"/>
      <c r="N138" s="22"/>
      <c r="O138" s="18"/>
      <c r="P138" s="18"/>
      <c r="Q138" s="22"/>
      <c r="R138" s="18"/>
      <c r="S138" s="18"/>
      <c r="T138" s="22"/>
      <c r="U138" s="18"/>
      <c r="V138" s="18"/>
      <c r="W138" s="22"/>
      <c r="X138" s="19"/>
      <c r="Y138" s="19"/>
      <c r="Z138" s="22"/>
      <c r="AA138" s="19"/>
      <c r="AB138" s="19"/>
      <c r="AC138" s="22"/>
      <c r="AD138" s="19"/>
      <c r="AE138" s="19"/>
      <c r="AF138" s="22"/>
      <c r="AG138" s="19"/>
      <c r="AH138" s="19"/>
      <c r="AI138" s="22"/>
      <c r="AJ138" s="20"/>
      <c r="AK138" s="20"/>
    </row>
    <row r="139" spans="1:37">
      <c r="A139" s="3"/>
      <c r="B139" s="16"/>
      <c r="C139" s="16"/>
      <c r="D139" s="16"/>
      <c r="E139" s="16"/>
      <c r="F139" s="16"/>
      <c r="G139" s="16"/>
      <c r="H139" s="22"/>
      <c r="I139" s="16"/>
      <c r="J139" s="16"/>
      <c r="K139" s="22"/>
      <c r="L139" s="16"/>
      <c r="M139" s="16"/>
      <c r="N139" s="22"/>
      <c r="O139" s="16"/>
      <c r="P139" s="16"/>
      <c r="Q139" s="22"/>
      <c r="R139" s="16"/>
      <c r="S139" s="16"/>
      <c r="T139" s="22"/>
      <c r="U139" s="16"/>
      <c r="V139" s="16"/>
      <c r="W139" s="22"/>
      <c r="Z139" s="22"/>
      <c r="AC139" s="22"/>
      <c r="AF139" s="22"/>
      <c r="AI139" s="22"/>
    </row>
    <row r="140" spans="1:37" s="4" customFormat="1" ht="13.5" thickBot="1">
      <c r="A140" s="4" t="s">
        <v>656</v>
      </c>
      <c r="B140" s="21">
        <f t="shared" ref="B140:AJ140" si="46">SUM(B125:B138)</f>
        <v>0</v>
      </c>
      <c r="C140" s="21">
        <f t="shared" si="46"/>
        <v>0</v>
      </c>
      <c r="D140" s="21">
        <f t="shared" si="46"/>
        <v>0</v>
      </c>
      <c r="E140" s="21">
        <f t="shared" si="46"/>
        <v>0</v>
      </c>
      <c r="F140" s="21">
        <f t="shared" si="46"/>
        <v>0</v>
      </c>
      <c r="G140" s="21">
        <f t="shared" si="46"/>
        <v>0</v>
      </c>
      <c r="H140" s="81"/>
      <c r="I140" s="21">
        <f t="shared" si="46"/>
        <v>0</v>
      </c>
      <c r="J140" s="21">
        <f t="shared" si="46"/>
        <v>0</v>
      </c>
      <c r="K140" s="81"/>
      <c r="L140" s="21">
        <f t="shared" si="46"/>
        <v>0</v>
      </c>
      <c r="M140" s="21">
        <f t="shared" si="46"/>
        <v>0</v>
      </c>
      <c r="N140" s="81"/>
      <c r="O140" s="21">
        <f t="shared" si="46"/>
        <v>0</v>
      </c>
      <c r="P140" s="21">
        <f t="shared" si="46"/>
        <v>0</v>
      </c>
      <c r="Q140" s="81"/>
      <c r="R140" s="21">
        <f t="shared" si="46"/>
        <v>0</v>
      </c>
      <c r="S140" s="21">
        <f t="shared" si="46"/>
        <v>0</v>
      </c>
      <c r="T140" s="81"/>
      <c r="U140" s="21">
        <f t="shared" si="46"/>
        <v>0</v>
      </c>
      <c r="V140" s="21">
        <f t="shared" si="46"/>
        <v>0</v>
      </c>
      <c r="W140" s="81"/>
      <c r="X140" s="21">
        <f t="shared" si="46"/>
        <v>0</v>
      </c>
      <c r="Y140" s="21">
        <f t="shared" si="46"/>
        <v>0</v>
      </c>
      <c r="Z140" s="81"/>
      <c r="AA140" s="21">
        <f t="shared" si="46"/>
        <v>0</v>
      </c>
      <c r="AB140" s="21">
        <f t="shared" si="46"/>
        <v>0</v>
      </c>
      <c r="AC140" s="81"/>
      <c r="AD140" s="21">
        <f t="shared" si="46"/>
        <v>0</v>
      </c>
      <c r="AE140" s="21">
        <f t="shared" si="46"/>
        <v>0</v>
      </c>
      <c r="AF140" s="81"/>
      <c r="AG140" s="21">
        <f t="shared" si="46"/>
        <v>0</v>
      </c>
      <c r="AH140" s="21">
        <f t="shared" si="46"/>
        <v>0</v>
      </c>
      <c r="AI140" s="81"/>
      <c r="AJ140" s="21">
        <f t="shared" si="46"/>
        <v>0</v>
      </c>
      <c r="AK140" s="21">
        <f t="shared" ref="AK140" si="47">SUM(AK125:AK138)</f>
        <v>0</v>
      </c>
    </row>
    <row r="141" spans="1:37" ht="13.5" thickTop="1"/>
    <row r="142" spans="1:37">
      <c r="A142" s="17" t="s">
        <v>657</v>
      </c>
      <c r="B142" s="16"/>
      <c r="C142" s="16"/>
      <c r="D142" s="16"/>
      <c r="E142" s="16"/>
      <c r="F142" s="16"/>
      <c r="G142" s="16"/>
      <c r="H142" s="22"/>
      <c r="I142" s="16"/>
      <c r="J142" s="16"/>
      <c r="K142" s="22"/>
      <c r="L142" s="16"/>
      <c r="M142" s="16"/>
      <c r="N142" s="22"/>
      <c r="O142" s="16"/>
      <c r="P142" s="16"/>
      <c r="Q142" s="22"/>
      <c r="R142" s="16"/>
      <c r="S142" s="16"/>
      <c r="T142" s="22"/>
      <c r="U142" s="16"/>
      <c r="V142" s="16"/>
      <c r="W142" s="22"/>
      <c r="Z142" s="22"/>
      <c r="AC142" s="22"/>
      <c r="AF142" s="22"/>
      <c r="AI142" s="22"/>
    </row>
    <row r="143" spans="1:37" ht="12.75" customHeight="1">
      <c r="A143" s="2" t="s">
        <v>4</v>
      </c>
      <c r="B143" s="16">
        <f t="shared" ref="B143:B154" si="48">C143+D143</f>
        <v>0</v>
      </c>
      <c r="C143" s="16"/>
      <c r="D143" s="16"/>
      <c r="E143" s="16">
        <f t="shared" ref="E143:E154" si="49">F143+G143</f>
        <v>0</v>
      </c>
      <c r="F143" s="16">
        <f t="shared" ref="F143:F154" si="50">I143+L143+O143+R143+U143+X143+AA143+AD143+AG143+AJ143</f>
        <v>0</v>
      </c>
      <c r="G143" s="16">
        <f t="shared" ref="G143:G154" si="51">J143+M143+P143+S143+V143+Y143+AB143+AE143+AH143+AK143</f>
        <v>0</v>
      </c>
      <c r="H143" s="22"/>
      <c r="I143" s="16"/>
      <c r="J143" s="16"/>
      <c r="K143" s="22"/>
      <c r="L143" s="16"/>
      <c r="M143" s="16"/>
      <c r="N143" s="22"/>
      <c r="O143" s="16"/>
      <c r="P143" s="16"/>
      <c r="Q143" s="22"/>
      <c r="R143" s="16"/>
      <c r="S143" s="16"/>
      <c r="T143" s="22"/>
      <c r="U143" s="16"/>
      <c r="V143" s="16"/>
      <c r="W143" s="22"/>
      <c r="Z143" s="22"/>
      <c r="AC143" s="22"/>
      <c r="AF143" s="22"/>
      <c r="AI143" s="22"/>
    </row>
    <row r="144" spans="1:37">
      <c r="A144" s="2" t="s">
        <v>5</v>
      </c>
      <c r="B144" s="16">
        <f t="shared" si="48"/>
        <v>0</v>
      </c>
      <c r="C144" s="16"/>
      <c r="D144" s="16"/>
      <c r="E144" s="16">
        <f t="shared" si="49"/>
        <v>0</v>
      </c>
      <c r="F144" s="16">
        <f t="shared" si="50"/>
        <v>0</v>
      </c>
      <c r="G144" s="16">
        <f t="shared" si="51"/>
        <v>0</v>
      </c>
      <c r="H144" s="22"/>
      <c r="I144" s="16"/>
      <c r="J144" s="16"/>
      <c r="K144" s="22"/>
      <c r="L144" s="16"/>
      <c r="M144" s="16"/>
      <c r="N144" s="22"/>
      <c r="O144" s="16"/>
      <c r="P144" s="16"/>
      <c r="Q144" s="22"/>
      <c r="R144" s="16"/>
      <c r="S144" s="16"/>
      <c r="T144" s="22"/>
      <c r="U144" s="16"/>
      <c r="V144" s="16"/>
      <c r="W144" s="22"/>
      <c r="Z144" s="22"/>
      <c r="AC144" s="22"/>
      <c r="AF144" s="22"/>
      <c r="AI144" s="22"/>
    </row>
    <row r="145" spans="1:37">
      <c r="A145" s="2" t="s">
        <v>6</v>
      </c>
      <c r="B145" s="16">
        <f t="shared" si="48"/>
        <v>0</v>
      </c>
      <c r="C145" s="16"/>
      <c r="D145" s="16"/>
      <c r="E145" s="16">
        <f t="shared" si="49"/>
        <v>0</v>
      </c>
      <c r="F145" s="16">
        <f t="shared" si="50"/>
        <v>0</v>
      </c>
      <c r="G145" s="16">
        <f t="shared" si="51"/>
        <v>0</v>
      </c>
      <c r="H145" s="22"/>
      <c r="I145" s="16"/>
      <c r="J145" s="16"/>
      <c r="K145" s="22"/>
      <c r="L145" s="16"/>
      <c r="M145" s="16"/>
      <c r="N145" s="22"/>
      <c r="O145" s="16"/>
      <c r="P145" s="16"/>
      <c r="Q145" s="22"/>
      <c r="R145" s="16"/>
      <c r="S145" s="16"/>
      <c r="T145" s="22"/>
      <c r="U145" s="16"/>
      <c r="V145" s="16"/>
      <c r="W145" s="22"/>
      <c r="Z145" s="22"/>
      <c r="AC145" s="22"/>
      <c r="AF145" s="22"/>
      <c r="AI145" s="22"/>
    </row>
    <row r="146" spans="1:37">
      <c r="A146" s="2" t="s">
        <v>7</v>
      </c>
      <c r="B146" s="16">
        <f t="shared" si="48"/>
        <v>0</v>
      </c>
      <c r="C146" s="16"/>
      <c r="D146" s="16"/>
      <c r="E146" s="16">
        <f t="shared" si="49"/>
        <v>0</v>
      </c>
      <c r="F146" s="16">
        <f t="shared" si="50"/>
        <v>0</v>
      </c>
      <c r="G146" s="16">
        <f t="shared" si="51"/>
        <v>0</v>
      </c>
      <c r="H146" s="22"/>
      <c r="I146" s="16"/>
      <c r="J146" s="16"/>
      <c r="K146" s="22"/>
      <c r="L146" s="16"/>
      <c r="M146" s="16"/>
      <c r="N146" s="22"/>
      <c r="O146" s="16"/>
      <c r="P146" s="16"/>
      <c r="Q146" s="22"/>
      <c r="R146" s="16"/>
      <c r="S146" s="16"/>
      <c r="T146" s="22"/>
      <c r="U146" s="16"/>
      <c r="V146" s="16"/>
      <c r="W146" s="22"/>
      <c r="Z146" s="22"/>
      <c r="AC146" s="22"/>
      <c r="AF146" s="22"/>
      <c r="AI146" s="22"/>
    </row>
    <row r="147" spans="1:37">
      <c r="A147" s="2" t="s">
        <v>8</v>
      </c>
      <c r="B147" s="16">
        <f t="shared" si="48"/>
        <v>0</v>
      </c>
      <c r="C147" s="16"/>
      <c r="D147" s="16"/>
      <c r="E147" s="16">
        <f t="shared" si="49"/>
        <v>0</v>
      </c>
      <c r="F147" s="16">
        <f t="shared" si="50"/>
        <v>0</v>
      </c>
      <c r="G147" s="16">
        <f t="shared" si="51"/>
        <v>0</v>
      </c>
      <c r="H147" s="22"/>
      <c r="I147" s="16"/>
      <c r="J147" s="16"/>
      <c r="K147" s="22"/>
      <c r="L147" s="16"/>
      <c r="M147" s="16"/>
      <c r="N147" s="22"/>
      <c r="O147" s="16"/>
      <c r="P147" s="16"/>
      <c r="Q147" s="22"/>
      <c r="R147" s="16"/>
      <c r="S147" s="16"/>
      <c r="T147" s="22"/>
      <c r="U147" s="16"/>
      <c r="V147" s="16"/>
      <c r="W147" s="22"/>
      <c r="Z147" s="22"/>
      <c r="AC147" s="22"/>
      <c r="AF147" s="22"/>
      <c r="AI147" s="22"/>
    </row>
    <row r="148" spans="1:37">
      <c r="A148" s="2" t="s">
        <v>9</v>
      </c>
      <c r="B148" s="16">
        <f t="shared" si="48"/>
        <v>0</v>
      </c>
      <c r="C148" s="16"/>
      <c r="D148" s="16"/>
      <c r="E148" s="16">
        <f t="shared" si="49"/>
        <v>0</v>
      </c>
      <c r="F148" s="16">
        <f t="shared" si="50"/>
        <v>0</v>
      </c>
      <c r="G148" s="16">
        <f t="shared" si="51"/>
        <v>0</v>
      </c>
      <c r="H148" s="22"/>
      <c r="I148" s="16"/>
      <c r="J148" s="16"/>
      <c r="K148" s="22"/>
      <c r="L148" s="16"/>
      <c r="M148" s="16"/>
      <c r="N148" s="22"/>
      <c r="O148" s="16"/>
      <c r="P148" s="16"/>
      <c r="Q148" s="22"/>
      <c r="R148" s="16"/>
      <c r="S148" s="16"/>
      <c r="T148" s="22"/>
      <c r="U148" s="16"/>
      <c r="V148" s="16"/>
      <c r="W148" s="22"/>
      <c r="Z148" s="22"/>
      <c r="AC148" s="22"/>
      <c r="AF148" s="22"/>
      <c r="AI148" s="22"/>
    </row>
    <row r="149" spans="1:37">
      <c r="A149" s="2" t="s">
        <v>10</v>
      </c>
      <c r="B149" s="16">
        <f t="shared" si="48"/>
        <v>0</v>
      </c>
      <c r="C149" s="16"/>
      <c r="D149" s="16"/>
      <c r="E149" s="16">
        <f t="shared" si="49"/>
        <v>0</v>
      </c>
      <c r="F149" s="16">
        <f t="shared" si="50"/>
        <v>0</v>
      </c>
      <c r="G149" s="16">
        <f t="shared" si="51"/>
        <v>0</v>
      </c>
      <c r="H149" s="22"/>
      <c r="I149" s="16"/>
      <c r="J149" s="16"/>
      <c r="K149" s="22"/>
      <c r="L149" s="16"/>
      <c r="M149" s="16"/>
      <c r="N149" s="22"/>
      <c r="O149" s="16"/>
      <c r="P149" s="16"/>
      <c r="Q149" s="22"/>
      <c r="R149" s="16"/>
      <c r="S149" s="16"/>
      <c r="T149" s="22"/>
      <c r="U149" s="16"/>
      <c r="V149" s="16"/>
      <c r="W149" s="22"/>
      <c r="Z149" s="22"/>
      <c r="AC149" s="22"/>
      <c r="AF149" s="22"/>
      <c r="AI149" s="22"/>
    </row>
    <row r="150" spans="1:37">
      <c r="A150" s="2" t="s">
        <v>11</v>
      </c>
      <c r="B150" s="16">
        <f t="shared" si="48"/>
        <v>0</v>
      </c>
      <c r="C150" s="16"/>
      <c r="D150" s="16"/>
      <c r="E150" s="16">
        <f t="shared" si="49"/>
        <v>0</v>
      </c>
      <c r="F150" s="16">
        <f t="shared" si="50"/>
        <v>0</v>
      </c>
      <c r="G150" s="16">
        <f t="shared" si="51"/>
        <v>0</v>
      </c>
      <c r="H150" s="22"/>
      <c r="I150" s="16"/>
      <c r="J150" s="16"/>
      <c r="K150" s="22"/>
      <c r="L150" s="16"/>
      <c r="M150" s="16"/>
      <c r="N150" s="22"/>
      <c r="O150" s="16"/>
      <c r="P150" s="16"/>
      <c r="Q150" s="22"/>
      <c r="R150" s="16"/>
      <c r="S150" s="16"/>
      <c r="T150" s="22"/>
      <c r="U150" s="16"/>
      <c r="V150" s="16"/>
      <c r="W150" s="22"/>
      <c r="Z150" s="22"/>
      <c r="AC150" s="22"/>
      <c r="AF150" s="22"/>
      <c r="AI150" s="22"/>
    </row>
    <row r="151" spans="1:37">
      <c r="A151" s="2" t="s">
        <v>12</v>
      </c>
      <c r="B151" s="16">
        <f t="shared" si="48"/>
        <v>0</v>
      </c>
      <c r="C151" s="16"/>
      <c r="D151" s="16"/>
      <c r="E151" s="16">
        <f t="shared" si="49"/>
        <v>0</v>
      </c>
      <c r="F151" s="16">
        <f t="shared" si="50"/>
        <v>0</v>
      </c>
      <c r="G151" s="16">
        <f t="shared" si="51"/>
        <v>0</v>
      </c>
      <c r="H151" s="22"/>
      <c r="I151" s="16"/>
      <c r="J151" s="16"/>
      <c r="K151" s="22"/>
      <c r="L151" s="16"/>
      <c r="M151" s="16"/>
      <c r="N151" s="22"/>
      <c r="O151" s="16"/>
      <c r="P151" s="16"/>
      <c r="Q151" s="22"/>
      <c r="R151" s="16"/>
      <c r="S151" s="16"/>
      <c r="T151" s="22"/>
      <c r="U151" s="16"/>
      <c r="V151" s="16"/>
      <c r="W151" s="22"/>
      <c r="Z151" s="22"/>
      <c r="AC151" s="22"/>
      <c r="AF151" s="22"/>
      <c r="AI151" s="22"/>
    </row>
    <row r="152" spans="1:37">
      <c r="A152" s="2" t="s">
        <v>13</v>
      </c>
      <c r="B152" s="16">
        <f t="shared" si="48"/>
        <v>0</v>
      </c>
      <c r="C152" s="16"/>
      <c r="D152" s="16"/>
      <c r="E152" s="16">
        <f t="shared" si="49"/>
        <v>0</v>
      </c>
      <c r="F152" s="16">
        <f t="shared" si="50"/>
        <v>0</v>
      </c>
      <c r="G152" s="16">
        <f t="shared" si="51"/>
        <v>0</v>
      </c>
      <c r="H152" s="22"/>
      <c r="I152" s="16"/>
      <c r="J152" s="16"/>
      <c r="K152" s="22"/>
      <c r="L152" s="16"/>
      <c r="M152" s="16"/>
      <c r="N152" s="22"/>
      <c r="O152" s="16"/>
      <c r="P152" s="16"/>
      <c r="Q152" s="22"/>
      <c r="R152" s="16"/>
      <c r="S152" s="16"/>
      <c r="T152" s="22"/>
      <c r="U152" s="16"/>
      <c r="V152" s="16"/>
      <c r="W152" s="22"/>
      <c r="Z152" s="22"/>
      <c r="AC152" s="22"/>
      <c r="AF152" s="22"/>
      <c r="AI152" s="22"/>
    </row>
    <row r="153" spans="1:37">
      <c r="A153" s="2" t="s">
        <v>14</v>
      </c>
      <c r="B153" s="16">
        <f t="shared" si="48"/>
        <v>0</v>
      </c>
      <c r="C153" s="16"/>
      <c r="D153" s="16"/>
      <c r="E153" s="16">
        <f t="shared" si="49"/>
        <v>0</v>
      </c>
      <c r="F153" s="16">
        <f t="shared" si="50"/>
        <v>0</v>
      </c>
      <c r="G153" s="16">
        <f t="shared" si="51"/>
        <v>0</v>
      </c>
      <c r="H153" s="22"/>
      <c r="I153" s="16"/>
      <c r="J153" s="16"/>
      <c r="K153" s="22"/>
      <c r="L153" s="16"/>
      <c r="M153" s="16"/>
      <c r="N153" s="22"/>
      <c r="O153" s="16"/>
      <c r="P153" s="16"/>
      <c r="Q153" s="22"/>
      <c r="R153" s="16"/>
      <c r="S153" s="16"/>
      <c r="T153" s="22"/>
      <c r="U153" s="16"/>
      <c r="V153" s="16"/>
      <c r="W153" s="22"/>
      <c r="Z153" s="22"/>
      <c r="AC153" s="22"/>
      <c r="AF153" s="22"/>
      <c r="AI153" s="22"/>
    </row>
    <row r="154" spans="1:37">
      <c r="A154" s="2" t="s">
        <v>15</v>
      </c>
      <c r="B154" s="18">
        <f t="shared" si="48"/>
        <v>0</v>
      </c>
      <c r="C154" s="18"/>
      <c r="D154" s="18"/>
      <c r="E154" s="18">
        <f t="shared" si="49"/>
        <v>0</v>
      </c>
      <c r="F154" s="18">
        <f t="shared" si="50"/>
        <v>0</v>
      </c>
      <c r="G154" s="18">
        <f t="shared" si="51"/>
        <v>0</v>
      </c>
      <c r="H154" s="22"/>
      <c r="I154" s="18"/>
      <c r="J154" s="18"/>
      <c r="K154" s="22"/>
      <c r="L154" s="18"/>
      <c r="M154" s="18"/>
      <c r="N154" s="22"/>
      <c r="O154" s="18"/>
      <c r="P154" s="18"/>
      <c r="Q154" s="22"/>
      <c r="R154" s="18"/>
      <c r="S154" s="18"/>
      <c r="T154" s="22"/>
      <c r="U154" s="18"/>
      <c r="V154" s="18"/>
      <c r="W154" s="22"/>
      <c r="X154" s="19"/>
      <c r="Y154" s="19"/>
      <c r="Z154" s="22"/>
      <c r="AA154" s="19"/>
      <c r="AB154" s="19"/>
      <c r="AC154" s="22"/>
      <c r="AD154" s="19"/>
      <c r="AE154" s="19"/>
      <c r="AF154" s="22"/>
      <c r="AG154" s="19"/>
      <c r="AH154" s="19"/>
      <c r="AI154" s="22"/>
      <c r="AJ154" s="20"/>
      <c r="AK154" s="20"/>
    </row>
    <row r="155" spans="1:37">
      <c r="A155" s="3"/>
      <c r="B155" s="16"/>
      <c r="C155" s="16"/>
      <c r="D155" s="16"/>
      <c r="E155" s="16"/>
      <c r="F155" s="16"/>
      <c r="G155" s="16"/>
      <c r="H155" s="22"/>
      <c r="I155" s="16"/>
      <c r="J155" s="16"/>
      <c r="K155" s="22"/>
      <c r="L155" s="16"/>
      <c r="M155" s="16"/>
      <c r="N155" s="22"/>
      <c r="O155" s="16"/>
      <c r="P155" s="16"/>
      <c r="Q155" s="22"/>
      <c r="R155" s="16"/>
      <c r="S155" s="16"/>
      <c r="T155" s="22"/>
      <c r="U155" s="16"/>
      <c r="V155" s="16"/>
      <c r="W155" s="22"/>
      <c r="Z155" s="22"/>
      <c r="AC155" s="22"/>
      <c r="AF155" s="22"/>
      <c r="AI155" s="22"/>
    </row>
    <row r="156" spans="1:37" s="4" customFormat="1" ht="13.5" thickBot="1">
      <c r="A156" s="4" t="s">
        <v>658</v>
      </c>
      <c r="B156" s="21">
        <f t="shared" ref="B156:AJ156" si="52">SUM(B141:B154)</f>
        <v>0</v>
      </c>
      <c r="C156" s="21">
        <f t="shared" si="52"/>
        <v>0</v>
      </c>
      <c r="D156" s="21">
        <f t="shared" si="52"/>
        <v>0</v>
      </c>
      <c r="E156" s="21">
        <f t="shared" si="52"/>
        <v>0</v>
      </c>
      <c r="F156" s="21">
        <f t="shared" si="52"/>
        <v>0</v>
      </c>
      <c r="G156" s="21">
        <f t="shared" si="52"/>
        <v>0</v>
      </c>
      <c r="H156" s="81"/>
      <c r="I156" s="21">
        <f t="shared" si="52"/>
        <v>0</v>
      </c>
      <c r="J156" s="21">
        <f t="shared" si="52"/>
        <v>0</v>
      </c>
      <c r="K156" s="81"/>
      <c r="L156" s="21">
        <f t="shared" si="52"/>
        <v>0</v>
      </c>
      <c r="M156" s="21">
        <f t="shared" si="52"/>
        <v>0</v>
      </c>
      <c r="N156" s="81"/>
      <c r="O156" s="21">
        <f t="shared" si="52"/>
        <v>0</v>
      </c>
      <c r="P156" s="21">
        <f t="shared" si="52"/>
        <v>0</v>
      </c>
      <c r="Q156" s="81"/>
      <c r="R156" s="21">
        <f t="shared" si="52"/>
        <v>0</v>
      </c>
      <c r="S156" s="21">
        <f t="shared" si="52"/>
        <v>0</v>
      </c>
      <c r="T156" s="81"/>
      <c r="U156" s="21">
        <f t="shared" si="52"/>
        <v>0</v>
      </c>
      <c r="V156" s="21">
        <f t="shared" si="52"/>
        <v>0</v>
      </c>
      <c r="W156" s="81"/>
      <c r="X156" s="21">
        <f t="shared" si="52"/>
        <v>0</v>
      </c>
      <c r="Y156" s="21">
        <f t="shared" si="52"/>
        <v>0</v>
      </c>
      <c r="Z156" s="81"/>
      <c r="AA156" s="21">
        <f t="shared" si="52"/>
        <v>0</v>
      </c>
      <c r="AB156" s="21">
        <f t="shared" si="52"/>
        <v>0</v>
      </c>
      <c r="AC156" s="81"/>
      <c r="AD156" s="21">
        <f t="shared" si="52"/>
        <v>0</v>
      </c>
      <c r="AE156" s="21">
        <f t="shared" si="52"/>
        <v>0</v>
      </c>
      <c r="AF156" s="81"/>
      <c r="AG156" s="21">
        <f t="shared" si="52"/>
        <v>0</v>
      </c>
      <c r="AH156" s="21">
        <f t="shared" si="52"/>
        <v>0</v>
      </c>
      <c r="AI156" s="81"/>
      <c r="AJ156" s="21">
        <f t="shared" si="52"/>
        <v>0</v>
      </c>
      <c r="AK156" s="21">
        <f t="shared" ref="AK156" si="53">SUM(AK141:AK154)</f>
        <v>0</v>
      </c>
    </row>
    <row r="157" spans="1:37" ht="13.5" thickTop="1"/>
    <row r="158" spans="1:37">
      <c r="A158" s="17" t="s">
        <v>659</v>
      </c>
      <c r="B158" s="16"/>
      <c r="C158" s="16"/>
      <c r="D158" s="16"/>
      <c r="E158" s="16"/>
      <c r="F158" s="16"/>
      <c r="G158" s="16"/>
      <c r="H158" s="22"/>
      <c r="I158" s="16"/>
      <c r="J158" s="16"/>
      <c r="K158" s="22"/>
      <c r="L158" s="16"/>
      <c r="M158" s="16"/>
      <c r="N158" s="22"/>
      <c r="O158" s="16"/>
      <c r="P158" s="16"/>
      <c r="Q158" s="22"/>
      <c r="R158" s="16"/>
      <c r="S158" s="16"/>
      <c r="T158" s="22"/>
      <c r="U158" s="16"/>
      <c r="V158" s="16"/>
      <c r="W158" s="22"/>
      <c r="Z158" s="22"/>
      <c r="AC158" s="22"/>
      <c r="AF158" s="22"/>
      <c r="AI158" s="22"/>
    </row>
    <row r="159" spans="1:37" ht="12.75" customHeight="1">
      <c r="A159" s="2" t="s">
        <v>4</v>
      </c>
      <c r="B159" s="16">
        <f t="shared" ref="B159:B170" si="54">C159+D159</f>
        <v>0</v>
      </c>
      <c r="C159" s="16"/>
      <c r="D159" s="16"/>
      <c r="E159" s="16">
        <f t="shared" ref="E159:E170" si="55">F159+G159</f>
        <v>0</v>
      </c>
      <c r="F159" s="16">
        <f t="shared" ref="F159:F170" si="56">I159+L159+O159+R159+U159+X159+AA159+AD159+AG159+AJ159</f>
        <v>0</v>
      </c>
      <c r="G159" s="16">
        <f t="shared" ref="G159:G170" si="57">J159+M159+P159+S159+V159+Y159+AB159+AE159+AH159+AK159</f>
        <v>0</v>
      </c>
      <c r="H159" s="22"/>
      <c r="I159" s="16"/>
      <c r="J159" s="16"/>
      <c r="K159" s="22"/>
      <c r="L159" s="16"/>
      <c r="M159" s="16"/>
      <c r="N159" s="22"/>
      <c r="O159" s="16"/>
      <c r="P159" s="16"/>
      <c r="Q159" s="22"/>
      <c r="R159" s="16"/>
      <c r="S159" s="16"/>
      <c r="T159" s="22"/>
      <c r="U159" s="16"/>
      <c r="V159" s="16"/>
      <c r="W159" s="22"/>
      <c r="Z159" s="22"/>
      <c r="AC159" s="22"/>
      <c r="AF159" s="22"/>
      <c r="AI159" s="22"/>
    </row>
    <row r="160" spans="1:37">
      <c r="A160" s="2" t="s">
        <v>5</v>
      </c>
      <c r="B160" s="16">
        <f t="shared" si="54"/>
        <v>0</v>
      </c>
      <c r="C160" s="16"/>
      <c r="D160" s="16"/>
      <c r="E160" s="16">
        <f t="shared" si="55"/>
        <v>0</v>
      </c>
      <c r="F160" s="16">
        <f t="shared" si="56"/>
        <v>0</v>
      </c>
      <c r="G160" s="16">
        <f t="shared" si="57"/>
        <v>0</v>
      </c>
      <c r="H160" s="22"/>
      <c r="I160" s="16"/>
      <c r="J160" s="16"/>
      <c r="K160" s="22"/>
      <c r="L160" s="16"/>
      <c r="M160" s="16"/>
      <c r="N160" s="22"/>
      <c r="O160" s="16"/>
      <c r="P160" s="16"/>
      <c r="Q160" s="22"/>
      <c r="R160" s="16"/>
      <c r="S160" s="16"/>
      <c r="T160" s="22"/>
      <c r="U160" s="16"/>
      <c r="V160" s="16"/>
      <c r="W160" s="22"/>
      <c r="Z160" s="22"/>
      <c r="AC160" s="22"/>
      <c r="AF160" s="22"/>
      <c r="AI160" s="22"/>
    </row>
    <row r="161" spans="1:37">
      <c r="A161" s="2" t="s">
        <v>6</v>
      </c>
      <c r="B161" s="16">
        <f t="shared" si="54"/>
        <v>0</v>
      </c>
      <c r="C161" s="16"/>
      <c r="D161" s="16"/>
      <c r="E161" s="16">
        <f t="shared" si="55"/>
        <v>0</v>
      </c>
      <c r="F161" s="16">
        <f t="shared" si="56"/>
        <v>0</v>
      </c>
      <c r="G161" s="16">
        <f t="shared" si="57"/>
        <v>0</v>
      </c>
      <c r="H161" s="22"/>
      <c r="I161" s="16"/>
      <c r="J161" s="16"/>
      <c r="K161" s="22"/>
      <c r="L161" s="16"/>
      <c r="M161" s="16"/>
      <c r="N161" s="22"/>
      <c r="O161" s="16"/>
      <c r="P161" s="16"/>
      <c r="Q161" s="22"/>
      <c r="R161" s="16"/>
      <c r="S161" s="16"/>
      <c r="T161" s="22"/>
      <c r="U161" s="16"/>
      <c r="V161" s="16"/>
      <c r="W161" s="22"/>
      <c r="Z161" s="22"/>
      <c r="AC161" s="22"/>
      <c r="AF161" s="22"/>
      <c r="AI161" s="22"/>
    </row>
    <row r="162" spans="1:37">
      <c r="A162" s="2" t="s">
        <v>7</v>
      </c>
      <c r="B162" s="16">
        <f t="shared" si="54"/>
        <v>0</v>
      </c>
      <c r="C162" s="16"/>
      <c r="D162" s="16"/>
      <c r="E162" s="16">
        <f t="shared" si="55"/>
        <v>0</v>
      </c>
      <c r="F162" s="16">
        <f t="shared" si="56"/>
        <v>0</v>
      </c>
      <c r="G162" s="16">
        <f t="shared" si="57"/>
        <v>0</v>
      </c>
      <c r="H162" s="22"/>
      <c r="I162" s="16"/>
      <c r="J162" s="16"/>
      <c r="K162" s="22"/>
      <c r="L162" s="16"/>
      <c r="M162" s="16"/>
      <c r="N162" s="22"/>
      <c r="O162" s="16"/>
      <c r="P162" s="16"/>
      <c r="Q162" s="22"/>
      <c r="R162" s="16"/>
      <c r="S162" s="16"/>
      <c r="T162" s="22"/>
      <c r="U162" s="16"/>
      <c r="V162" s="16"/>
      <c r="W162" s="22"/>
      <c r="Z162" s="22"/>
      <c r="AC162" s="22"/>
      <c r="AF162" s="22"/>
      <c r="AI162" s="22"/>
    </row>
    <row r="163" spans="1:37">
      <c r="A163" s="2" t="s">
        <v>8</v>
      </c>
      <c r="B163" s="16">
        <f t="shared" si="54"/>
        <v>0</v>
      </c>
      <c r="C163" s="16"/>
      <c r="D163" s="16"/>
      <c r="E163" s="16">
        <f t="shared" si="55"/>
        <v>0</v>
      </c>
      <c r="F163" s="16">
        <f t="shared" si="56"/>
        <v>0</v>
      </c>
      <c r="G163" s="16">
        <f t="shared" si="57"/>
        <v>0</v>
      </c>
      <c r="H163" s="22"/>
      <c r="I163" s="16"/>
      <c r="J163" s="16"/>
      <c r="K163" s="22"/>
      <c r="L163" s="16"/>
      <c r="M163" s="16"/>
      <c r="N163" s="22"/>
      <c r="O163" s="16"/>
      <c r="P163" s="16"/>
      <c r="Q163" s="22"/>
      <c r="R163" s="16"/>
      <c r="S163" s="16"/>
      <c r="T163" s="22"/>
      <c r="U163" s="16"/>
      <c r="V163" s="16"/>
      <c r="W163" s="22"/>
      <c r="Z163" s="22"/>
      <c r="AC163" s="22"/>
      <c r="AF163" s="22"/>
      <c r="AI163" s="22"/>
    </row>
    <row r="164" spans="1:37">
      <c r="A164" s="2" t="s">
        <v>9</v>
      </c>
      <c r="B164" s="16">
        <f t="shared" si="54"/>
        <v>0</v>
      </c>
      <c r="C164" s="16"/>
      <c r="D164" s="16"/>
      <c r="E164" s="16">
        <f t="shared" si="55"/>
        <v>0</v>
      </c>
      <c r="F164" s="16">
        <f t="shared" si="56"/>
        <v>0</v>
      </c>
      <c r="G164" s="16">
        <f t="shared" si="57"/>
        <v>0</v>
      </c>
      <c r="H164" s="22"/>
      <c r="I164" s="16"/>
      <c r="J164" s="16"/>
      <c r="K164" s="22"/>
      <c r="L164" s="16"/>
      <c r="M164" s="16"/>
      <c r="N164" s="22"/>
      <c r="O164" s="16"/>
      <c r="P164" s="16"/>
      <c r="Q164" s="22"/>
      <c r="R164" s="16"/>
      <c r="S164" s="16"/>
      <c r="T164" s="22"/>
      <c r="U164" s="16"/>
      <c r="V164" s="16"/>
      <c r="W164" s="22"/>
      <c r="Z164" s="22"/>
      <c r="AC164" s="22"/>
      <c r="AF164" s="22"/>
      <c r="AI164" s="22"/>
    </row>
    <row r="165" spans="1:37">
      <c r="A165" s="2" t="s">
        <v>10</v>
      </c>
      <c r="B165" s="16">
        <f t="shared" si="54"/>
        <v>0</v>
      </c>
      <c r="C165" s="16"/>
      <c r="D165" s="16"/>
      <c r="E165" s="16">
        <f t="shared" si="55"/>
        <v>0</v>
      </c>
      <c r="F165" s="16">
        <f t="shared" si="56"/>
        <v>0</v>
      </c>
      <c r="G165" s="16">
        <f t="shared" si="57"/>
        <v>0</v>
      </c>
      <c r="H165" s="22"/>
      <c r="I165" s="16"/>
      <c r="J165" s="16"/>
      <c r="K165" s="22"/>
      <c r="L165" s="16"/>
      <c r="M165" s="16"/>
      <c r="N165" s="22"/>
      <c r="O165" s="16"/>
      <c r="P165" s="16"/>
      <c r="Q165" s="22"/>
      <c r="R165" s="16"/>
      <c r="S165" s="16"/>
      <c r="T165" s="22"/>
      <c r="U165" s="16"/>
      <c r="V165" s="16"/>
      <c r="W165" s="22"/>
      <c r="Z165" s="22"/>
      <c r="AC165" s="22"/>
      <c r="AF165" s="22"/>
      <c r="AI165" s="22"/>
    </row>
    <row r="166" spans="1:37">
      <c r="A166" s="2" t="s">
        <v>11</v>
      </c>
      <c r="B166" s="16">
        <f t="shared" si="54"/>
        <v>0</v>
      </c>
      <c r="C166" s="16"/>
      <c r="D166" s="16"/>
      <c r="E166" s="16">
        <f t="shared" si="55"/>
        <v>0</v>
      </c>
      <c r="F166" s="16">
        <f t="shared" si="56"/>
        <v>0</v>
      </c>
      <c r="G166" s="16">
        <f t="shared" si="57"/>
        <v>0</v>
      </c>
      <c r="H166" s="22"/>
      <c r="I166" s="16"/>
      <c r="J166" s="16"/>
      <c r="K166" s="22"/>
      <c r="L166" s="16"/>
      <c r="M166" s="16"/>
      <c r="N166" s="22"/>
      <c r="O166" s="16"/>
      <c r="P166" s="16"/>
      <c r="Q166" s="22"/>
      <c r="R166" s="16"/>
      <c r="S166" s="16"/>
      <c r="T166" s="22"/>
      <c r="U166" s="16"/>
      <c r="V166" s="16"/>
      <c r="W166" s="22"/>
      <c r="Z166" s="22"/>
      <c r="AC166" s="22"/>
      <c r="AF166" s="22"/>
      <c r="AI166" s="22"/>
    </row>
    <row r="167" spans="1:37">
      <c r="A167" s="2" t="s">
        <v>12</v>
      </c>
      <c r="B167" s="16">
        <f t="shared" si="54"/>
        <v>0</v>
      </c>
      <c r="C167" s="16"/>
      <c r="D167" s="16"/>
      <c r="E167" s="16">
        <f t="shared" si="55"/>
        <v>0</v>
      </c>
      <c r="F167" s="16">
        <f t="shared" si="56"/>
        <v>0</v>
      </c>
      <c r="G167" s="16">
        <f t="shared" si="57"/>
        <v>0</v>
      </c>
      <c r="H167" s="22"/>
      <c r="I167" s="16"/>
      <c r="J167" s="16"/>
      <c r="K167" s="22"/>
      <c r="L167" s="16"/>
      <c r="M167" s="16"/>
      <c r="N167" s="22"/>
      <c r="O167" s="16"/>
      <c r="P167" s="16"/>
      <c r="Q167" s="22"/>
      <c r="R167" s="16"/>
      <c r="S167" s="16"/>
      <c r="T167" s="22"/>
      <c r="U167" s="16"/>
      <c r="V167" s="16"/>
      <c r="W167" s="22"/>
      <c r="Z167" s="22"/>
      <c r="AC167" s="22"/>
      <c r="AF167" s="22"/>
      <c r="AI167" s="22"/>
    </row>
    <row r="168" spans="1:37">
      <c r="A168" s="2" t="s">
        <v>13</v>
      </c>
      <c r="B168" s="16">
        <f t="shared" si="54"/>
        <v>0</v>
      </c>
      <c r="C168" s="16"/>
      <c r="D168" s="16"/>
      <c r="E168" s="16">
        <f t="shared" si="55"/>
        <v>0</v>
      </c>
      <c r="F168" s="16">
        <f t="shared" si="56"/>
        <v>0</v>
      </c>
      <c r="G168" s="16">
        <f t="shared" si="57"/>
        <v>0</v>
      </c>
      <c r="H168" s="22"/>
      <c r="I168" s="16"/>
      <c r="J168" s="16"/>
      <c r="K168" s="22"/>
      <c r="L168" s="16"/>
      <c r="M168" s="16"/>
      <c r="N168" s="22"/>
      <c r="O168" s="16"/>
      <c r="P168" s="16"/>
      <c r="Q168" s="22"/>
      <c r="R168" s="16"/>
      <c r="S168" s="16"/>
      <c r="T168" s="22"/>
      <c r="U168" s="16"/>
      <c r="V168" s="16"/>
      <c r="W168" s="22"/>
      <c r="Z168" s="22"/>
      <c r="AC168" s="22"/>
      <c r="AF168" s="22"/>
      <c r="AI168" s="22"/>
    </row>
    <row r="169" spans="1:37">
      <c r="A169" s="2" t="s">
        <v>14</v>
      </c>
      <c r="B169" s="16">
        <f t="shared" si="54"/>
        <v>0</v>
      </c>
      <c r="C169" s="16"/>
      <c r="D169" s="16"/>
      <c r="E169" s="16">
        <f t="shared" si="55"/>
        <v>0</v>
      </c>
      <c r="F169" s="16">
        <f t="shared" si="56"/>
        <v>0</v>
      </c>
      <c r="G169" s="16">
        <f t="shared" si="57"/>
        <v>0</v>
      </c>
      <c r="H169" s="22"/>
      <c r="I169" s="16"/>
      <c r="J169" s="16"/>
      <c r="K169" s="22"/>
      <c r="L169" s="16"/>
      <c r="M169" s="16"/>
      <c r="N169" s="22"/>
      <c r="O169" s="16"/>
      <c r="P169" s="16"/>
      <c r="Q169" s="22"/>
      <c r="R169" s="16"/>
      <c r="S169" s="16"/>
      <c r="T169" s="22"/>
      <c r="U169" s="16"/>
      <c r="V169" s="16"/>
      <c r="W169" s="22"/>
      <c r="Z169" s="22"/>
      <c r="AC169" s="22"/>
      <c r="AF169" s="22"/>
      <c r="AI169" s="22"/>
    </row>
    <row r="170" spans="1:37">
      <c r="A170" s="2" t="s">
        <v>15</v>
      </c>
      <c r="B170" s="18">
        <f t="shared" si="54"/>
        <v>0</v>
      </c>
      <c r="C170" s="18"/>
      <c r="D170" s="18"/>
      <c r="E170" s="18">
        <f t="shared" si="55"/>
        <v>0</v>
      </c>
      <c r="F170" s="18">
        <f t="shared" si="56"/>
        <v>0</v>
      </c>
      <c r="G170" s="18">
        <f t="shared" si="57"/>
        <v>0</v>
      </c>
      <c r="H170" s="22"/>
      <c r="I170" s="18"/>
      <c r="J170" s="18"/>
      <c r="K170" s="22"/>
      <c r="L170" s="18"/>
      <c r="M170" s="18"/>
      <c r="N170" s="22"/>
      <c r="O170" s="18"/>
      <c r="P170" s="18"/>
      <c r="Q170" s="22"/>
      <c r="R170" s="18"/>
      <c r="S170" s="18"/>
      <c r="T170" s="22"/>
      <c r="U170" s="18"/>
      <c r="V170" s="18"/>
      <c r="W170" s="22"/>
      <c r="X170" s="19"/>
      <c r="Y170" s="19"/>
      <c r="Z170" s="22"/>
      <c r="AA170" s="19"/>
      <c r="AB170" s="19"/>
      <c r="AC170" s="22"/>
      <c r="AD170" s="19"/>
      <c r="AE170" s="19"/>
      <c r="AF170" s="22"/>
      <c r="AG170" s="19"/>
      <c r="AH170" s="19"/>
      <c r="AI170" s="22"/>
      <c r="AJ170" s="20"/>
      <c r="AK170" s="20"/>
    </row>
    <row r="171" spans="1:37">
      <c r="A171" s="3"/>
      <c r="B171" s="16"/>
      <c r="C171" s="16"/>
      <c r="D171" s="16"/>
      <c r="E171" s="16"/>
      <c r="F171" s="16"/>
      <c r="G171" s="16"/>
      <c r="H171" s="22"/>
      <c r="I171" s="16"/>
      <c r="J171" s="16"/>
      <c r="K171" s="22"/>
      <c r="L171" s="16"/>
      <c r="M171" s="16"/>
      <c r="N171" s="22"/>
      <c r="O171" s="16"/>
      <c r="P171" s="16"/>
      <c r="Q171" s="22"/>
      <c r="R171" s="16"/>
      <c r="S171" s="16"/>
      <c r="T171" s="22"/>
      <c r="U171" s="16"/>
      <c r="V171" s="16"/>
      <c r="W171" s="22"/>
      <c r="Z171" s="22"/>
      <c r="AC171" s="22"/>
      <c r="AF171" s="22"/>
      <c r="AI171" s="22"/>
    </row>
    <row r="172" spans="1:37" s="4" customFormat="1" ht="13.5" thickBot="1">
      <c r="A172" s="4" t="s">
        <v>660</v>
      </c>
      <c r="B172" s="21">
        <f t="shared" ref="B172:AK172" si="58">SUM(B157:B170)</f>
        <v>0</v>
      </c>
      <c r="C172" s="21">
        <f t="shared" si="58"/>
        <v>0</v>
      </c>
      <c r="D172" s="21">
        <f t="shared" si="58"/>
        <v>0</v>
      </c>
      <c r="E172" s="21">
        <f t="shared" si="58"/>
        <v>0</v>
      </c>
      <c r="F172" s="21">
        <f t="shared" si="58"/>
        <v>0</v>
      </c>
      <c r="G172" s="21">
        <f t="shared" si="58"/>
        <v>0</v>
      </c>
      <c r="H172" s="81"/>
      <c r="I172" s="21">
        <f t="shared" si="58"/>
        <v>0</v>
      </c>
      <c r="J172" s="21">
        <f t="shared" si="58"/>
        <v>0</v>
      </c>
      <c r="K172" s="81"/>
      <c r="L172" s="21">
        <f t="shared" si="58"/>
        <v>0</v>
      </c>
      <c r="M172" s="21">
        <f t="shared" si="58"/>
        <v>0</v>
      </c>
      <c r="N172" s="81"/>
      <c r="O172" s="21">
        <f t="shared" si="58"/>
        <v>0</v>
      </c>
      <c r="P172" s="21">
        <f t="shared" si="58"/>
        <v>0</v>
      </c>
      <c r="Q172" s="81"/>
      <c r="R172" s="21">
        <f t="shared" si="58"/>
        <v>0</v>
      </c>
      <c r="S172" s="21">
        <f t="shared" si="58"/>
        <v>0</v>
      </c>
      <c r="T172" s="81"/>
      <c r="U172" s="21">
        <f t="shared" si="58"/>
        <v>0</v>
      </c>
      <c r="V172" s="21">
        <f t="shared" si="58"/>
        <v>0</v>
      </c>
      <c r="W172" s="81"/>
      <c r="X172" s="21">
        <f t="shared" si="58"/>
        <v>0</v>
      </c>
      <c r="Y172" s="21">
        <f t="shared" si="58"/>
        <v>0</v>
      </c>
      <c r="Z172" s="81"/>
      <c r="AA172" s="21">
        <f t="shared" si="58"/>
        <v>0</v>
      </c>
      <c r="AB172" s="21">
        <f t="shared" si="58"/>
        <v>0</v>
      </c>
      <c r="AC172" s="81"/>
      <c r="AD172" s="21">
        <f t="shared" si="58"/>
        <v>0</v>
      </c>
      <c r="AE172" s="21">
        <f t="shared" si="58"/>
        <v>0</v>
      </c>
      <c r="AF172" s="81"/>
      <c r="AG172" s="21">
        <f t="shared" si="58"/>
        <v>0</v>
      </c>
      <c r="AH172" s="21">
        <f t="shared" si="58"/>
        <v>0</v>
      </c>
      <c r="AI172" s="81"/>
      <c r="AJ172" s="21">
        <f t="shared" si="58"/>
        <v>0</v>
      </c>
      <c r="AK172" s="21">
        <f t="shared" si="58"/>
        <v>0</v>
      </c>
    </row>
    <row r="173" spans="1:37" ht="13.5" thickTop="1"/>
    <row r="174" spans="1:37" ht="13.5" thickBot="1">
      <c r="A174" s="5" t="s">
        <v>16</v>
      </c>
      <c r="B174" s="23">
        <f t="shared" ref="B174:AK174" si="59">SUM(B172,B156,B140,B124,B108,B92,B76,B60,B44,B28)</f>
        <v>12000</v>
      </c>
      <c r="C174" s="23">
        <f t="shared" si="59"/>
        <v>2474.3300000000004</v>
      </c>
      <c r="D174" s="23">
        <f t="shared" si="59"/>
        <v>9525.6699999999983</v>
      </c>
      <c r="E174" s="23">
        <f t="shared" si="59"/>
        <v>108000</v>
      </c>
      <c r="F174" s="23">
        <f t="shared" si="59"/>
        <v>13557.289999999999</v>
      </c>
      <c r="G174" s="23">
        <f t="shared" si="59"/>
        <v>94442.710000000021</v>
      </c>
      <c r="H174" s="5"/>
      <c r="I174" s="23">
        <f t="shared" si="59"/>
        <v>5153.8900000000003</v>
      </c>
      <c r="J174" s="23">
        <f t="shared" si="59"/>
        <v>18846.11</v>
      </c>
      <c r="K174" s="5"/>
      <c r="L174" s="23">
        <f t="shared" si="59"/>
        <v>3991.5099999999993</v>
      </c>
      <c r="M174" s="23">
        <f t="shared" si="59"/>
        <v>20008.490000000002</v>
      </c>
      <c r="N174" s="5"/>
      <c r="O174" s="23">
        <f t="shared" si="59"/>
        <v>2757.4300000000003</v>
      </c>
      <c r="P174" s="23">
        <f t="shared" si="59"/>
        <v>21242.57</v>
      </c>
      <c r="Q174" s="5"/>
      <c r="R174" s="23">
        <f t="shared" si="59"/>
        <v>1447.23</v>
      </c>
      <c r="S174" s="23">
        <f t="shared" si="59"/>
        <v>22552.77</v>
      </c>
      <c r="T174" s="5"/>
      <c r="U174" s="23">
        <f t="shared" si="59"/>
        <v>207.22999999999996</v>
      </c>
      <c r="V174" s="23">
        <f t="shared" si="59"/>
        <v>11792.769999999999</v>
      </c>
      <c r="W174" s="5"/>
      <c r="X174" s="23">
        <f t="shared" si="59"/>
        <v>0</v>
      </c>
      <c r="Y174" s="23">
        <f t="shared" si="59"/>
        <v>0</v>
      </c>
      <c r="Z174" s="5"/>
      <c r="AA174" s="23">
        <f t="shared" si="59"/>
        <v>0</v>
      </c>
      <c r="AB174" s="23">
        <f t="shared" si="59"/>
        <v>0</v>
      </c>
      <c r="AC174" s="5"/>
      <c r="AD174" s="23">
        <f t="shared" si="59"/>
        <v>0</v>
      </c>
      <c r="AE174" s="23">
        <f t="shared" si="59"/>
        <v>0</v>
      </c>
      <c r="AF174" s="5"/>
      <c r="AG174" s="23">
        <f t="shared" si="59"/>
        <v>0</v>
      </c>
      <c r="AH174" s="23">
        <f t="shared" si="59"/>
        <v>0</v>
      </c>
      <c r="AI174" s="5"/>
      <c r="AJ174" s="23">
        <f t="shared" si="59"/>
        <v>0</v>
      </c>
      <c r="AK174" s="23">
        <f t="shared" si="59"/>
        <v>0</v>
      </c>
    </row>
    <row r="175" spans="1:37" ht="13.5" thickTop="1"/>
    <row r="177" spans="1:4">
      <c r="A177" s="5" t="s">
        <v>92</v>
      </c>
    </row>
    <row r="179" spans="1:4">
      <c r="A179" s="2" t="s">
        <v>17</v>
      </c>
    </row>
    <row r="180" spans="1:4">
      <c r="A180" s="24" t="s">
        <v>18</v>
      </c>
      <c r="B180" s="25" t="s">
        <v>3</v>
      </c>
      <c r="C180" s="25"/>
      <c r="D180" s="25"/>
    </row>
    <row r="181" spans="1:4">
      <c r="A181" s="7" t="s">
        <v>19</v>
      </c>
      <c r="B181" s="2">
        <f>SUM(J174)</f>
        <v>18846.11</v>
      </c>
    </row>
    <row r="182" spans="1:4">
      <c r="A182" s="7" t="s">
        <v>20</v>
      </c>
      <c r="B182" s="2">
        <f>M174</f>
        <v>20008.490000000002</v>
      </c>
    </row>
    <row r="183" spans="1:4">
      <c r="A183" s="7" t="s">
        <v>21</v>
      </c>
      <c r="B183" s="2">
        <f>P174</f>
        <v>21242.57</v>
      </c>
    </row>
    <row r="184" spans="1:4">
      <c r="A184" s="7" t="s">
        <v>22</v>
      </c>
      <c r="B184" s="2">
        <f>S174</f>
        <v>22552.77</v>
      </c>
    </row>
    <row r="185" spans="1:4">
      <c r="A185" s="7" t="s">
        <v>23</v>
      </c>
      <c r="B185" s="2">
        <f>V174</f>
        <v>11792.769999999999</v>
      </c>
    </row>
    <row r="186" spans="1:4">
      <c r="A186" s="7" t="s">
        <v>24</v>
      </c>
      <c r="B186" s="2">
        <f>Y174+AB174+AE174+AH174+AK174</f>
        <v>0</v>
      </c>
    </row>
    <row r="187" spans="1:4" ht="13.5" thickBot="1">
      <c r="A187" s="2" t="s">
        <v>3</v>
      </c>
      <c r="B187" s="26">
        <f>SUM(B181:B186)</f>
        <v>94442.71</v>
      </c>
    </row>
    <row r="188" spans="1:4" ht="13.5" thickTop="1"/>
  </sheetData>
  <mergeCells count="2">
    <mergeCell ref="C10:D10"/>
    <mergeCell ref="F11:G11"/>
  </mergeCells>
  <pageMargins left="0.5" right="1.2" top="0.3" bottom="0.5" header="0.3" footer="0.3"/>
  <pageSetup paperSize="5" scale="40" fitToHeight="0" orientation="landscape" r:id="rId1"/>
  <headerFooter scaleWithDoc="0">
    <oddFooter>&amp;L&amp;F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2579-3120-4FD6-BFA3-926478DFEBEC}">
  <sheetPr>
    <pageSetUpPr fitToPage="1"/>
  </sheetPr>
  <dimension ref="A1:X76"/>
  <sheetViews>
    <sheetView showGridLines="0" topLeftCell="A37" zoomScaleNormal="100" workbookViewId="0">
      <selection activeCell="A78" sqref="A78"/>
    </sheetView>
  </sheetViews>
  <sheetFormatPr defaultColWidth="11.85546875" defaultRowHeight="12.75"/>
  <cols>
    <col min="1" max="1" width="43.85546875" style="114" customWidth="1"/>
    <col min="2" max="2" width="2.42578125" style="114" customWidth="1"/>
    <col min="3" max="3" width="13.7109375" style="114" customWidth="1"/>
    <col min="4" max="4" width="2.42578125" style="114" customWidth="1"/>
    <col min="5" max="5" width="13.7109375" style="114" customWidth="1"/>
    <col min="6" max="6" width="2.42578125" style="114" customWidth="1"/>
    <col min="7" max="7" width="13.7109375" style="114" customWidth="1"/>
    <col min="8" max="8" width="2.42578125" style="114" customWidth="1"/>
    <col min="9" max="9" width="13.7109375" style="114" customWidth="1"/>
    <col min="10" max="10" width="2.42578125" style="114" customWidth="1"/>
    <col min="11" max="11" width="13.7109375" style="114" customWidth="1"/>
    <col min="12" max="12" width="2.42578125" style="114" customWidth="1"/>
    <col min="13" max="13" width="13.7109375" style="114" customWidth="1"/>
    <col min="14" max="18" width="11.85546875" style="114"/>
    <col min="19" max="20" width="12.7109375" style="114" bestFit="1" customWidth="1"/>
    <col min="21" max="23" width="11.85546875" style="114"/>
    <col min="24" max="24" width="12.7109375" style="114" bestFit="1" customWidth="1"/>
    <col min="25" max="16384" width="11.85546875" style="114"/>
  </cols>
  <sheetData>
    <row r="1" spans="1:24" ht="58.5" customHeight="1">
      <c r="V1" s="304"/>
      <c r="W1" s="304"/>
      <c r="X1" s="304"/>
    </row>
    <row r="2" spans="1:24">
      <c r="C2" s="124" t="s">
        <v>115</v>
      </c>
      <c r="G2" s="115" t="s">
        <v>115</v>
      </c>
      <c r="I2" s="116"/>
      <c r="K2" s="116"/>
      <c r="M2" s="116" t="s">
        <v>115</v>
      </c>
    </row>
    <row r="3" spans="1:24">
      <c r="C3" s="232">
        <v>44743</v>
      </c>
      <c r="E3" s="232" t="s">
        <v>245</v>
      </c>
      <c r="G3" s="231" t="s">
        <v>662</v>
      </c>
      <c r="I3" s="117" t="s">
        <v>116</v>
      </c>
      <c r="K3" s="117" t="s">
        <v>117</v>
      </c>
      <c r="M3" s="117">
        <v>45107</v>
      </c>
    </row>
    <row r="4" spans="1:24" ht="76.5">
      <c r="C4" s="118" t="s">
        <v>118</v>
      </c>
      <c r="G4" s="118" t="s">
        <v>244</v>
      </c>
      <c r="I4" s="119" t="s">
        <v>119</v>
      </c>
      <c r="K4" s="119" t="s">
        <v>677</v>
      </c>
      <c r="M4" s="116"/>
    </row>
    <row r="5" spans="1:24">
      <c r="A5" s="120" t="s">
        <v>120</v>
      </c>
      <c r="B5" s="120"/>
      <c r="C5" s="120"/>
      <c r="D5" s="120"/>
      <c r="E5" s="120"/>
      <c r="G5" s="121"/>
      <c r="I5" s="121"/>
      <c r="K5" s="121"/>
      <c r="M5" s="121"/>
    </row>
    <row r="6" spans="1:24">
      <c r="A6" s="122" t="s">
        <v>121</v>
      </c>
      <c r="D6" s="122"/>
      <c r="E6" s="122"/>
      <c r="G6" s="121"/>
      <c r="I6" s="121"/>
      <c r="K6" s="121"/>
      <c r="M6" s="121"/>
    </row>
    <row r="7" spans="1:24">
      <c r="A7" s="123" t="s">
        <v>122</v>
      </c>
      <c r="B7" s="124" t="s">
        <v>123</v>
      </c>
      <c r="C7" s="125"/>
      <c r="D7" s="124" t="s">
        <v>123</v>
      </c>
      <c r="E7" s="125"/>
      <c r="F7" s="124" t="s">
        <v>123</v>
      </c>
      <c r="G7" s="125">
        <f>C7+E7</f>
        <v>0</v>
      </c>
      <c r="H7" s="126" t="s">
        <v>123</v>
      </c>
      <c r="I7" s="125"/>
      <c r="J7" s="126" t="s">
        <v>123</v>
      </c>
      <c r="K7" s="125"/>
      <c r="L7" s="126" t="s">
        <v>123</v>
      </c>
      <c r="M7" s="125">
        <f>+G7+I7-K7</f>
        <v>0</v>
      </c>
      <c r="N7" s="127" t="s">
        <v>124</v>
      </c>
    </row>
    <row r="8" spans="1:24">
      <c r="A8" s="123" t="s">
        <v>125</v>
      </c>
      <c r="C8" s="128"/>
      <c r="E8" s="128"/>
      <c r="G8" s="130">
        <f>C8+E8</f>
        <v>0</v>
      </c>
      <c r="H8" s="129"/>
      <c r="I8" s="128"/>
      <c r="J8" s="126"/>
      <c r="K8" s="130"/>
      <c r="L8" s="126"/>
      <c r="M8" s="130">
        <f>+G8+I8-K8</f>
        <v>0</v>
      </c>
      <c r="N8" s="127" t="s">
        <v>124</v>
      </c>
    </row>
    <row r="9" spans="1:24">
      <c r="C9" s="125"/>
      <c r="E9" s="125"/>
      <c r="G9" s="125"/>
      <c r="H9" s="126"/>
      <c r="I9" s="125"/>
      <c r="J9" s="126"/>
      <c r="K9" s="125"/>
      <c r="L9" s="126"/>
      <c r="M9" s="125"/>
      <c r="N9" s="127"/>
    </row>
    <row r="10" spans="1:24">
      <c r="A10" s="120" t="s">
        <v>126</v>
      </c>
      <c r="B10" s="124" t="s">
        <v>123</v>
      </c>
      <c r="C10" s="130">
        <f>SUM(C7:C8)</f>
        <v>0</v>
      </c>
      <c r="D10" s="124" t="s">
        <v>123</v>
      </c>
      <c r="E10" s="130">
        <f>SUM(E7:E8)</f>
        <v>0</v>
      </c>
      <c r="F10" s="124" t="s">
        <v>123</v>
      </c>
      <c r="G10" s="130">
        <f>C10+E10</f>
        <v>0</v>
      </c>
      <c r="H10" s="126" t="s">
        <v>123</v>
      </c>
      <c r="I10" s="131">
        <f>SUM(I7:I8)</f>
        <v>0</v>
      </c>
      <c r="J10" s="126" t="s">
        <v>123</v>
      </c>
      <c r="K10" s="131">
        <f>SUM(K7:K8)</f>
        <v>0</v>
      </c>
      <c r="L10" s="126" t="s">
        <v>123</v>
      </c>
      <c r="M10" s="130">
        <f>+G10+I10-K10</f>
        <v>0</v>
      </c>
      <c r="N10" s="127" t="s">
        <v>127</v>
      </c>
    </row>
    <row r="11" spans="1:24">
      <c r="A11" s="120"/>
      <c r="C11" s="125"/>
      <c r="E11" s="125"/>
      <c r="G11" s="125"/>
      <c r="H11" s="126"/>
      <c r="I11" s="125"/>
      <c r="J11" s="126"/>
      <c r="K11" s="125"/>
      <c r="L11" s="126"/>
      <c r="M11" s="125"/>
      <c r="N11" s="127"/>
    </row>
    <row r="12" spans="1:24">
      <c r="A12" s="120" t="s">
        <v>251</v>
      </c>
      <c r="C12" s="125"/>
      <c r="E12" s="125"/>
      <c r="G12" s="125"/>
      <c r="H12" s="126"/>
      <c r="I12" s="125"/>
      <c r="J12" s="126"/>
      <c r="K12" s="125"/>
      <c r="L12" s="126"/>
      <c r="M12" s="125"/>
      <c r="N12" s="127"/>
    </row>
    <row r="13" spans="1:24">
      <c r="A13" s="123" t="s">
        <v>732</v>
      </c>
      <c r="B13" s="124" t="s">
        <v>123</v>
      </c>
      <c r="C13" s="125"/>
      <c r="D13" s="124" t="s">
        <v>123</v>
      </c>
      <c r="E13" s="125"/>
      <c r="F13" s="124" t="s">
        <v>123</v>
      </c>
      <c r="G13" s="125">
        <f t="shared" ref="G13:G22" si="0">C13+E13</f>
        <v>0</v>
      </c>
      <c r="H13" s="126" t="s">
        <v>123</v>
      </c>
      <c r="I13" s="132"/>
      <c r="J13" s="126" t="s">
        <v>123</v>
      </c>
      <c r="K13" s="125"/>
      <c r="L13" s="126" t="s">
        <v>123</v>
      </c>
      <c r="M13" s="125">
        <f>+G13+I13-K13</f>
        <v>0</v>
      </c>
      <c r="N13" s="127" t="s">
        <v>124</v>
      </c>
    </row>
    <row r="14" spans="1:24">
      <c r="A14" s="123" t="s">
        <v>731</v>
      </c>
      <c r="B14" s="124"/>
      <c r="C14" s="125"/>
      <c r="D14" s="124"/>
      <c r="E14" s="125"/>
      <c r="F14" s="124"/>
      <c r="G14" s="125">
        <f t="shared" si="0"/>
        <v>0</v>
      </c>
      <c r="H14" s="126"/>
      <c r="I14" s="132"/>
      <c r="J14" s="126"/>
      <c r="K14" s="125"/>
      <c r="L14" s="126"/>
      <c r="M14" s="125">
        <f t="shared" ref="M14:M22" si="1">+G14+I14-K14</f>
        <v>0</v>
      </c>
      <c r="N14" s="127"/>
    </row>
    <row r="15" spans="1:24">
      <c r="A15" s="123" t="s">
        <v>129</v>
      </c>
      <c r="C15" s="125"/>
      <c r="E15" s="125"/>
      <c r="G15" s="125">
        <f t="shared" si="0"/>
        <v>0</v>
      </c>
      <c r="H15" s="126"/>
      <c r="I15" s="132"/>
      <c r="J15" s="126"/>
      <c r="K15" s="125"/>
      <c r="L15" s="126"/>
      <c r="M15" s="125">
        <f t="shared" si="1"/>
        <v>0</v>
      </c>
      <c r="N15" s="127" t="s">
        <v>124</v>
      </c>
    </row>
    <row r="16" spans="1:24">
      <c r="A16" s="123" t="s">
        <v>678</v>
      </c>
      <c r="C16" s="125"/>
      <c r="E16" s="125"/>
      <c r="G16" s="125">
        <f t="shared" si="0"/>
        <v>0</v>
      </c>
      <c r="H16" s="126"/>
      <c r="I16" s="132"/>
      <c r="J16" s="126"/>
      <c r="K16" s="125"/>
      <c r="L16" s="126"/>
      <c r="M16" s="125">
        <f t="shared" si="1"/>
        <v>0</v>
      </c>
      <c r="N16" s="127"/>
    </row>
    <row r="17" spans="1:19">
      <c r="A17" s="123" t="s">
        <v>130</v>
      </c>
      <c r="C17" s="125"/>
      <c r="E17" s="125"/>
      <c r="G17" s="125">
        <f t="shared" si="0"/>
        <v>0</v>
      </c>
      <c r="H17" s="126"/>
      <c r="I17" s="132"/>
      <c r="J17" s="126"/>
      <c r="K17" s="125"/>
      <c r="L17" s="126"/>
      <c r="M17" s="125">
        <f t="shared" si="1"/>
        <v>0</v>
      </c>
      <c r="N17" s="127" t="s">
        <v>124</v>
      </c>
    </row>
    <row r="18" spans="1:19">
      <c r="A18" s="123" t="s">
        <v>679</v>
      </c>
      <c r="C18" s="125"/>
      <c r="E18" s="125"/>
      <c r="G18" s="125">
        <f t="shared" si="0"/>
        <v>0</v>
      </c>
      <c r="H18" s="126"/>
      <c r="I18" s="132"/>
      <c r="J18" s="126"/>
      <c r="K18" s="125"/>
      <c r="L18" s="126"/>
      <c r="M18" s="125">
        <f t="shared" si="1"/>
        <v>0</v>
      </c>
      <c r="N18" s="127"/>
    </row>
    <row r="19" spans="1:19">
      <c r="A19" s="123" t="s">
        <v>246</v>
      </c>
      <c r="B19" s="124"/>
      <c r="C19" s="125"/>
      <c r="D19" s="124"/>
      <c r="E19" s="125"/>
      <c r="F19" s="124"/>
      <c r="G19" s="125">
        <f>C19+E19</f>
        <v>0</v>
      </c>
      <c r="H19" s="126"/>
      <c r="I19" s="132"/>
      <c r="J19" s="126"/>
      <c r="K19" s="125"/>
      <c r="L19" s="126"/>
      <c r="M19" s="125">
        <f>+G19+I19-K19</f>
        <v>0</v>
      </c>
      <c r="N19" s="127"/>
    </row>
    <row r="20" spans="1:19">
      <c r="A20" s="123" t="s">
        <v>131</v>
      </c>
      <c r="C20" s="125"/>
      <c r="E20" s="125"/>
      <c r="G20" s="125">
        <f t="shared" si="0"/>
        <v>0</v>
      </c>
      <c r="H20" s="126"/>
      <c r="I20" s="132"/>
      <c r="J20" s="126"/>
      <c r="K20" s="125"/>
      <c r="L20" s="126"/>
      <c r="M20" s="125">
        <f t="shared" si="1"/>
        <v>0</v>
      </c>
      <c r="N20" s="127" t="s">
        <v>124</v>
      </c>
    </row>
    <row r="21" spans="1:19">
      <c r="A21" s="123" t="s">
        <v>247</v>
      </c>
      <c r="C21" s="125"/>
      <c r="E21" s="125"/>
      <c r="G21" s="125">
        <f t="shared" si="0"/>
        <v>0</v>
      </c>
      <c r="H21" s="126"/>
      <c r="I21" s="132"/>
      <c r="J21" s="126"/>
      <c r="K21" s="125"/>
      <c r="L21" s="126"/>
      <c r="M21" s="125">
        <f t="shared" si="1"/>
        <v>0</v>
      </c>
      <c r="N21" s="127"/>
    </row>
    <row r="22" spans="1:19">
      <c r="A22" s="123" t="s">
        <v>661</v>
      </c>
      <c r="C22" s="125"/>
      <c r="E22" s="125"/>
      <c r="G22" s="125">
        <f t="shared" si="0"/>
        <v>0</v>
      </c>
      <c r="H22" s="126"/>
      <c r="I22" s="132"/>
      <c r="J22" s="126"/>
      <c r="K22" s="125"/>
      <c r="L22" s="126"/>
      <c r="M22" s="125">
        <f t="shared" si="1"/>
        <v>0</v>
      </c>
      <c r="N22" s="127"/>
    </row>
    <row r="23" spans="1:19">
      <c r="A23" s="123"/>
      <c r="C23" s="125"/>
      <c r="E23" s="125"/>
      <c r="G23" s="125"/>
      <c r="H23" s="126"/>
      <c r="I23" s="125"/>
      <c r="J23" s="126"/>
      <c r="K23" s="125"/>
      <c r="L23" s="126"/>
      <c r="M23" s="125"/>
      <c r="N23" s="127"/>
    </row>
    <row r="24" spans="1:19" ht="9" customHeight="1">
      <c r="A24" s="120"/>
      <c r="C24" s="125"/>
      <c r="E24" s="125"/>
      <c r="G24" s="125"/>
      <c r="H24" s="126"/>
      <c r="I24" s="125"/>
      <c r="J24" s="126"/>
      <c r="K24" s="125"/>
      <c r="L24" s="126"/>
      <c r="M24" s="125"/>
      <c r="N24" s="127"/>
    </row>
    <row r="25" spans="1:19">
      <c r="A25" s="120" t="s">
        <v>132</v>
      </c>
      <c r="C25" s="125"/>
      <c r="E25" s="125"/>
      <c r="G25" s="125"/>
      <c r="H25" s="126"/>
      <c r="I25" s="125"/>
      <c r="J25" s="126"/>
      <c r="K25" s="125"/>
      <c r="L25" s="126"/>
      <c r="M25" s="125"/>
      <c r="N25" s="127"/>
    </row>
    <row r="26" spans="1:19">
      <c r="A26" s="123" t="s">
        <v>732</v>
      </c>
      <c r="C26" s="125"/>
      <c r="E26" s="125"/>
      <c r="G26" s="125">
        <f t="shared" ref="G26:G36" si="2">C26+E26</f>
        <v>0</v>
      </c>
      <c r="H26" s="126"/>
      <c r="I26" s="133"/>
      <c r="J26" s="126"/>
      <c r="K26" s="125"/>
      <c r="L26" s="126"/>
      <c r="M26" s="234">
        <f t="shared" ref="M26:M36" si="3">+G26+I26-K26</f>
        <v>0</v>
      </c>
      <c r="N26" s="127" t="s">
        <v>133</v>
      </c>
    </row>
    <row r="27" spans="1:19">
      <c r="A27" s="123" t="s">
        <v>129</v>
      </c>
      <c r="C27" s="125"/>
      <c r="E27" s="125"/>
      <c r="G27" s="125">
        <f t="shared" si="2"/>
        <v>0</v>
      </c>
      <c r="H27" s="126"/>
      <c r="I27" s="133"/>
      <c r="J27" s="126"/>
      <c r="K27" s="125"/>
      <c r="L27" s="126"/>
      <c r="M27" s="234">
        <f t="shared" si="3"/>
        <v>0</v>
      </c>
      <c r="N27" s="127" t="s">
        <v>133</v>
      </c>
    </row>
    <row r="28" spans="1:19">
      <c r="A28" s="123" t="s">
        <v>130</v>
      </c>
      <c r="C28" s="121"/>
      <c r="E28" s="121"/>
      <c r="G28" s="125">
        <f>C28+E28</f>
        <v>0</v>
      </c>
      <c r="I28" s="134"/>
      <c r="K28" s="121"/>
      <c r="M28" s="234">
        <f>+G28+I28-K28</f>
        <v>0</v>
      </c>
      <c r="N28" s="127" t="s">
        <v>133</v>
      </c>
      <c r="P28" s="135" t="s">
        <v>134</v>
      </c>
      <c r="Q28" s="136"/>
      <c r="R28" s="136"/>
      <c r="S28" s="136"/>
    </row>
    <row r="29" spans="1:19">
      <c r="A29" s="123" t="s">
        <v>131</v>
      </c>
      <c r="C29" s="125"/>
      <c r="E29" s="125"/>
      <c r="G29" s="125">
        <f>C29+E29</f>
        <v>0</v>
      </c>
      <c r="H29" s="129"/>
      <c r="I29" s="233"/>
      <c r="J29" s="126"/>
      <c r="K29" s="125"/>
      <c r="L29" s="126"/>
      <c r="M29" s="234">
        <f>+G29+I29-K29</f>
        <v>0</v>
      </c>
      <c r="N29" s="127" t="s">
        <v>133</v>
      </c>
      <c r="P29" s="139" t="s">
        <v>135</v>
      </c>
      <c r="Q29" s="139"/>
      <c r="R29" s="139"/>
      <c r="S29" s="139"/>
    </row>
    <row r="30" spans="1:19">
      <c r="A30" s="120" t="s">
        <v>252</v>
      </c>
      <c r="C30" s="125"/>
      <c r="E30" s="125"/>
      <c r="G30" s="125"/>
      <c r="H30" s="129"/>
      <c r="I30" s="233"/>
      <c r="J30" s="126"/>
      <c r="K30" s="125"/>
      <c r="L30" s="126"/>
      <c r="M30" s="234"/>
      <c r="N30" s="127"/>
      <c r="P30" s="139"/>
      <c r="Q30" s="139"/>
      <c r="R30" s="139"/>
      <c r="S30" s="139"/>
    </row>
    <row r="31" spans="1:19">
      <c r="A31" s="123" t="s">
        <v>731</v>
      </c>
      <c r="C31" s="125"/>
      <c r="E31" s="125"/>
      <c r="G31" s="125">
        <f>C31+E31</f>
        <v>0</v>
      </c>
      <c r="H31" s="126"/>
      <c r="I31" s="133"/>
      <c r="J31" s="126"/>
      <c r="K31" s="125"/>
      <c r="L31" s="126"/>
      <c r="M31" s="234">
        <f>+G31+I31-K31</f>
        <v>0</v>
      </c>
      <c r="N31" s="127"/>
    </row>
    <row r="32" spans="1:19">
      <c r="A32" s="123" t="s">
        <v>678</v>
      </c>
      <c r="C32" s="125"/>
      <c r="E32" s="125"/>
      <c r="G32" s="125">
        <f t="shared" si="2"/>
        <v>0</v>
      </c>
      <c r="H32" s="126"/>
      <c r="I32" s="133"/>
      <c r="J32" s="126"/>
      <c r="K32" s="125"/>
      <c r="L32" s="126"/>
      <c r="M32" s="234">
        <f t="shared" si="3"/>
        <v>0</v>
      </c>
      <c r="N32" s="127"/>
    </row>
    <row r="33" spans="1:19">
      <c r="A33" s="123" t="s">
        <v>679</v>
      </c>
      <c r="C33" s="121"/>
      <c r="E33" s="121"/>
      <c r="G33" s="125">
        <f t="shared" si="2"/>
        <v>0</v>
      </c>
      <c r="I33" s="134"/>
      <c r="K33" s="121"/>
      <c r="M33" s="234">
        <f t="shared" si="3"/>
        <v>0</v>
      </c>
      <c r="N33" s="127"/>
      <c r="P33" s="135"/>
      <c r="Q33" s="136"/>
      <c r="R33" s="136"/>
      <c r="S33" s="136"/>
    </row>
    <row r="34" spans="1:19">
      <c r="A34" s="123" t="s">
        <v>246</v>
      </c>
      <c r="C34" s="121"/>
      <c r="E34" s="121"/>
      <c r="G34" s="125">
        <f t="shared" ref="G34" si="4">C34+E34</f>
        <v>0</v>
      </c>
      <c r="I34" s="134"/>
      <c r="K34" s="121"/>
      <c r="M34" s="234">
        <f t="shared" ref="M34" si="5">+G34+I34-K34</f>
        <v>0</v>
      </c>
      <c r="N34" s="127"/>
      <c r="P34" s="135"/>
      <c r="Q34" s="136"/>
      <c r="R34" s="136"/>
      <c r="S34" s="136"/>
    </row>
    <row r="35" spans="1:19">
      <c r="A35" s="123" t="s">
        <v>247</v>
      </c>
      <c r="C35" s="121"/>
      <c r="E35" s="121"/>
      <c r="G35" s="125">
        <f t="shared" ref="G35" si="6">C35+E35</f>
        <v>0</v>
      </c>
      <c r="I35" s="134"/>
      <c r="K35" s="121"/>
      <c r="M35" s="234">
        <f t="shared" ref="M35" si="7">+G35+I35-K35</f>
        <v>0</v>
      </c>
      <c r="N35" s="127"/>
      <c r="P35" s="135"/>
      <c r="Q35" s="136"/>
      <c r="R35" s="136"/>
      <c r="S35" s="136"/>
    </row>
    <row r="36" spans="1:19">
      <c r="A36" s="123" t="s">
        <v>661</v>
      </c>
      <c r="C36" s="130"/>
      <c r="E36" s="130"/>
      <c r="G36" s="130">
        <f t="shared" si="2"/>
        <v>0</v>
      </c>
      <c r="H36" s="129"/>
      <c r="I36" s="137"/>
      <c r="J36" s="126"/>
      <c r="K36" s="130"/>
      <c r="L36" s="126"/>
      <c r="M36" s="138">
        <f t="shared" si="3"/>
        <v>0</v>
      </c>
      <c r="N36" s="127"/>
      <c r="P36" s="139"/>
      <c r="Q36" s="139"/>
      <c r="R36" s="139"/>
      <c r="S36" s="139"/>
    </row>
    <row r="37" spans="1:19">
      <c r="C37" s="125"/>
      <c r="E37" s="125"/>
      <c r="G37" s="125"/>
      <c r="H37" s="126"/>
      <c r="I37" s="125"/>
      <c r="J37" s="126"/>
      <c r="K37" s="125"/>
      <c r="L37" s="126"/>
      <c r="M37" s="125"/>
      <c r="P37" s="140" t="s">
        <v>136</v>
      </c>
      <c r="Q37" s="140"/>
      <c r="R37" s="140"/>
      <c r="S37" s="140"/>
    </row>
    <row r="38" spans="1:19">
      <c r="A38" s="123" t="s">
        <v>253</v>
      </c>
      <c r="B38" s="124" t="s">
        <v>123</v>
      </c>
      <c r="C38" s="130">
        <f>SUM(C13:C22)-SUM(C26:C36)</f>
        <v>0</v>
      </c>
      <c r="D38" s="124" t="s">
        <v>123</v>
      </c>
      <c r="E38" s="130">
        <f>SUM(E13:E22)-SUM(E26:E36)</f>
        <v>0</v>
      </c>
      <c r="F38" s="124" t="s">
        <v>123</v>
      </c>
      <c r="G38" s="130">
        <f>C38+E38</f>
        <v>0</v>
      </c>
      <c r="H38" s="126" t="s">
        <v>123</v>
      </c>
      <c r="I38" s="130">
        <f>SUM(I13:I22)-SUM(I26:I36)</f>
        <v>0</v>
      </c>
      <c r="J38" s="126" t="s">
        <v>123</v>
      </c>
      <c r="K38" s="130">
        <f>SUM(K13:K22)-SUM(K26:K36)</f>
        <v>0</v>
      </c>
      <c r="L38" s="126" t="s">
        <v>123</v>
      </c>
      <c r="M38" s="130">
        <f>G38+I38-K38</f>
        <v>0</v>
      </c>
    </row>
    <row r="39" spans="1:19">
      <c r="C39" s="125"/>
      <c r="E39" s="125"/>
      <c r="G39" s="125"/>
      <c r="H39" s="126"/>
      <c r="I39" s="125"/>
      <c r="J39" s="126"/>
      <c r="K39" s="125"/>
      <c r="L39" s="126"/>
      <c r="M39" s="125"/>
    </row>
    <row r="40" spans="1:19" ht="13.5" thickBot="1">
      <c r="A40" s="123" t="s">
        <v>137</v>
      </c>
      <c r="B40" s="124" t="s">
        <v>123</v>
      </c>
      <c r="C40" s="141">
        <f>+C10+C38</f>
        <v>0</v>
      </c>
      <c r="D40" s="124" t="s">
        <v>123</v>
      </c>
      <c r="E40" s="141">
        <f>+E10+E38</f>
        <v>0</v>
      </c>
      <c r="F40" s="124" t="s">
        <v>123</v>
      </c>
      <c r="G40" s="141">
        <f>C40+E40</f>
        <v>0</v>
      </c>
      <c r="H40" s="126" t="s">
        <v>123</v>
      </c>
      <c r="I40" s="141">
        <f>+I10+I38</f>
        <v>0</v>
      </c>
      <c r="J40" s="126" t="s">
        <v>123</v>
      </c>
      <c r="K40" s="141">
        <f>+K10+K38</f>
        <v>0</v>
      </c>
      <c r="L40" s="126" t="s">
        <v>123</v>
      </c>
      <c r="M40" s="141">
        <f>G40+I40-K40</f>
        <v>0</v>
      </c>
      <c r="N40" s="127" t="s">
        <v>127</v>
      </c>
    </row>
    <row r="41" spans="1:19" ht="9" customHeight="1" thickTop="1">
      <c r="A41" s="120"/>
      <c r="C41" s="125"/>
      <c r="E41" s="125"/>
      <c r="G41" s="125"/>
      <c r="H41" s="126"/>
      <c r="I41" s="125"/>
      <c r="J41" s="126"/>
      <c r="K41" s="125"/>
      <c r="L41" s="126"/>
      <c r="M41" s="125"/>
    </row>
    <row r="42" spans="1:19">
      <c r="A42" s="120" t="s">
        <v>138</v>
      </c>
      <c r="C42" s="125"/>
      <c r="E42" s="125"/>
      <c r="G42" s="125"/>
      <c r="H42" s="126"/>
      <c r="I42" s="125"/>
      <c r="J42" s="126"/>
      <c r="K42" s="125"/>
      <c r="L42" s="126"/>
      <c r="M42" s="125"/>
    </row>
    <row r="43" spans="1:19">
      <c r="A43" s="122" t="s">
        <v>121</v>
      </c>
      <c r="D43" s="122"/>
      <c r="E43" s="122"/>
      <c r="G43" s="121"/>
      <c r="I43" s="121"/>
      <c r="K43" s="121"/>
      <c r="M43" s="121"/>
    </row>
    <row r="44" spans="1:19">
      <c r="A44" s="123" t="s">
        <v>122</v>
      </c>
      <c r="B44" s="124" t="s">
        <v>123</v>
      </c>
      <c r="C44" s="125"/>
      <c r="D44" s="124" t="s">
        <v>123</v>
      </c>
      <c r="E44" s="125"/>
      <c r="F44" s="124" t="s">
        <v>123</v>
      </c>
      <c r="G44" s="125">
        <f>C44+E44</f>
        <v>0</v>
      </c>
      <c r="H44" s="126" t="s">
        <v>123</v>
      </c>
      <c r="I44" s="125"/>
      <c r="J44" s="126" t="s">
        <v>123</v>
      </c>
      <c r="K44" s="125"/>
      <c r="L44" s="126" t="s">
        <v>123</v>
      </c>
      <c r="M44" s="125">
        <f>+G44+I44-K44</f>
        <v>0</v>
      </c>
    </row>
    <row r="45" spans="1:19">
      <c r="A45" s="123" t="s">
        <v>125</v>
      </c>
      <c r="C45" s="128"/>
      <c r="E45" s="128"/>
      <c r="G45" s="130">
        <f>C45+E45</f>
        <v>0</v>
      </c>
      <c r="H45" s="129"/>
      <c r="I45" s="128"/>
      <c r="J45" s="126"/>
      <c r="K45" s="130"/>
      <c r="L45" s="126"/>
      <c r="M45" s="130">
        <f>+G45+I45-K45</f>
        <v>0</v>
      </c>
    </row>
    <row r="46" spans="1:19">
      <c r="C46" s="125"/>
      <c r="E46" s="125"/>
      <c r="G46" s="125"/>
      <c r="H46" s="126"/>
      <c r="I46" s="125"/>
      <c r="J46" s="126"/>
      <c r="K46" s="125"/>
      <c r="L46" s="126"/>
      <c r="M46" s="125"/>
    </row>
    <row r="47" spans="1:19">
      <c r="A47" s="120" t="s">
        <v>126</v>
      </c>
      <c r="B47" s="124" t="s">
        <v>123</v>
      </c>
      <c r="C47" s="130">
        <f>SUM(C44:C45)</f>
        <v>0</v>
      </c>
      <c r="D47" s="124" t="s">
        <v>123</v>
      </c>
      <c r="E47" s="130">
        <f>SUM(E44:E45)</f>
        <v>0</v>
      </c>
      <c r="F47" s="124" t="s">
        <v>123</v>
      </c>
      <c r="G47" s="130">
        <f>C47+E47</f>
        <v>0</v>
      </c>
      <c r="H47" s="126" t="s">
        <v>123</v>
      </c>
      <c r="I47" s="131">
        <f>SUM(I44:I45)</f>
        <v>0</v>
      </c>
      <c r="J47" s="126" t="s">
        <v>123</v>
      </c>
      <c r="K47" s="131">
        <f>SUM(K44:K45)</f>
        <v>0</v>
      </c>
      <c r="L47" s="126" t="s">
        <v>123</v>
      </c>
      <c r="M47" s="130">
        <f>+G47+I47-K47</f>
        <v>0</v>
      </c>
    </row>
    <row r="48" spans="1:19">
      <c r="A48" s="120"/>
      <c r="C48" s="125"/>
      <c r="E48" s="125"/>
      <c r="G48" s="125"/>
      <c r="H48" s="126"/>
      <c r="I48" s="125"/>
      <c r="J48" s="126"/>
      <c r="K48" s="125"/>
      <c r="L48" s="126"/>
      <c r="M48" s="125"/>
    </row>
    <row r="49" spans="1:13">
      <c r="A49" s="120" t="s">
        <v>128</v>
      </c>
      <c r="C49" s="125"/>
      <c r="E49" s="125"/>
      <c r="G49" s="125"/>
      <c r="H49" s="126"/>
      <c r="I49" s="125"/>
      <c r="J49" s="126"/>
      <c r="K49" s="125"/>
      <c r="L49" s="126"/>
      <c r="M49" s="125"/>
    </row>
    <row r="50" spans="1:13">
      <c r="A50" s="123" t="s">
        <v>732</v>
      </c>
      <c r="B50" s="124" t="s">
        <v>123</v>
      </c>
      <c r="C50" s="125"/>
      <c r="D50" s="124" t="s">
        <v>123</v>
      </c>
      <c r="E50" s="125"/>
      <c r="F50" s="124" t="s">
        <v>123</v>
      </c>
      <c r="G50" s="125">
        <f t="shared" ref="G50:G59" si="8">C50+E50</f>
        <v>0</v>
      </c>
      <c r="H50" s="126" t="s">
        <v>123</v>
      </c>
      <c r="I50" s="132"/>
      <c r="J50" s="126" t="s">
        <v>123</v>
      </c>
      <c r="K50" s="125"/>
      <c r="L50" s="126" t="s">
        <v>123</v>
      </c>
      <c r="M50" s="125">
        <f>+G50+I50-K50</f>
        <v>0</v>
      </c>
    </row>
    <row r="51" spans="1:13">
      <c r="A51" s="123" t="s">
        <v>731</v>
      </c>
      <c r="B51" s="124"/>
      <c r="C51" s="125"/>
      <c r="D51" s="124"/>
      <c r="E51" s="125"/>
      <c r="F51" s="124"/>
      <c r="G51" s="125">
        <f t="shared" si="8"/>
        <v>0</v>
      </c>
      <c r="H51" s="126"/>
      <c r="I51" s="132"/>
      <c r="J51" s="126"/>
      <c r="K51" s="125"/>
      <c r="L51" s="126"/>
      <c r="M51" s="125">
        <f t="shared" ref="M51:M59" si="9">+G51+I51-K51</f>
        <v>0</v>
      </c>
    </row>
    <row r="52" spans="1:13">
      <c r="A52" s="123" t="s">
        <v>129</v>
      </c>
      <c r="C52" s="125"/>
      <c r="E52" s="125"/>
      <c r="G52" s="125">
        <f t="shared" si="8"/>
        <v>0</v>
      </c>
      <c r="H52" s="126"/>
      <c r="I52" s="132"/>
      <c r="J52" s="126"/>
      <c r="K52" s="125"/>
      <c r="L52" s="126"/>
      <c r="M52" s="125">
        <f t="shared" si="9"/>
        <v>0</v>
      </c>
    </row>
    <row r="53" spans="1:13">
      <c r="A53" s="123" t="s">
        <v>678</v>
      </c>
      <c r="C53" s="125"/>
      <c r="E53" s="125"/>
      <c r="G53" s="125">
        <f t="shared" si="8"/>
        <v>0</v>
      </c>
      <c r="H53" s="126"/>
      <c r="I53" s="132"/>
      <c r="J53" s="126"/>
      <c r="K53" s="125"/>
      <c r="L53" s="126"/>
      <c r="M53" s="125">
        <f t="shared" si="9"/>
        <v>0</v>
      </c>
    </row>
    <row r="54" spans="1:13">
      <c r="A54" s="123" t="s">
        <v>130</v>
      </c>
      <c r="C54" s="125"/>
      <c r="E54" s="125"/>
      <c r="G54" s="125">
        <f t="shared" si="8"/>
        <v>0</v>
      </c>
      <c r="H54" s="126"/>
      <c r="I54" s="132"/>
      <c r="J54" s="126"/>
      <c r="K54" s="125"/>
      <c r="L54" s="126"/>
      <c r="M54" s="125">
        <f t="shared" si="9"/>
        <v>0</v>
      </c>
    </row>
    <row r="55" spans="1:13">
      <c r="A55" s="123" t="s">
        <v>246</v>
      </c>
      <c r="B55" s="124"/>
      <c r="C55" s="125"/>
      <c r="D55" s="124"/>
      <c r="E55" s="125"/>
      <c r="F55" s="124"/>
      <c r="G55" s="125">
        <f>C55+E55</f>
        <v>0</v>
      </c>
      <c r="H55" s="126"/>
      <c r="I55" s="132"/>
      <c r="J55" s="126"/>
      <c r="K55" s="125"/>
      <c r="L55" s="126"/>
      <c r="M55" s="125">
        <f>+G55+I55-K55</f>
        <v>0</v>
      </c>
    </row>
    <row r="56" spans="1:13">
      <c r="A56" s="123" t="s">
        <v>679</v>
      </c>
      <c r="C56" s="125"/>
      <c r="E56" s="125"/>
      <c r="G56" s="125">
        <f t="shared" si="8"/>
        <v>0</v>
      </c>
      <c r="H56" s="126"/>
      <c r="I56" s="132"/>
      <c r="J56" s="126"/>
      <c r="K56" s="125"/>
      <c r="L56" s="126"/>
      <c r="M56" s="125">
        <f t="shared" si="9"/>
        <v>0</v>
      </c>
    </row>
    <row r="57" spans="1:13">
      <c r="A57" s="123" t="s">
        <v>131</v>
      </c>
      <c r="C57" s="125"/>
      <c r="E57" s="125"/>
      <c r="G57" s="125">
        <f t="shared" si="8"/>
        <v>0</v>
      </c>
      <c r="H57" s="126"/>
      <c r="I57" s="132"/>
      <c r="J57" s="126"/>
      <c r="K57" s="125"/>
      <c r="L57" s="126"/>
      <c r="M57" s="125">
        <f t="shared" si="9"/>
        <v>0</v>
      </c>
    </row>
    <row r="58" spans="1:13">
      <c r="A58" s="123" t="s">
        <v>247</v>
      </c>
      <c r="C58" s="125"/>
      <c r="E58" s="125"/>
      <c r="G58" s="125">
        <f t="shared" ref="G58" si="10">C58+E58</f>
        <v>0</v>
      </c>
      <c r="H58" s="126"/>
      <c r="I58" s="132"/>
      <c r="J58" s="126"/>
      <c r="K58" s="125"/>
      <c r="L58" s="126"/>
      <c r="M58" s="125">
        <f t="shared" ref="M58" si="11">+G58+I58-K58</f>
        <v>0</v>
      </c>
    </row>
    <row r="59" spans="1:13">
      <c r="A59" s="123" t="s">
        <v>661</v>
      </c>
      <c r="C59" s="125"/>
      <c r="E59" s="125"/>
      <c r="G59" s="125">
        <f t="shared" si="8"/>
        <v>0</v>
      </c>
      <c r="H59" s="126"/>
      <c r="I59" s="132"/>
      <c r="J59" s="126"/>
      <c r="K59" s="125"/>
      <c r="L59" s="126"/>
      <c r="M59" s="125">
        <f t="shared" si="9"/>
        <v>0</v>
      </c>
    </row>
    <row r="60" spans="1:13">
      <c r="A60" s="120"/>
      <c r="C60" s="125"/>
      <c r="E60" s="125"/>
      <c r="G60" s="125"/>
      <c r="H60" s="126"/>
      <c r="I60" s="125"/>
      <c r="J60" s="126"/>
      <c r="K60" s="125"/>
      <c r="L60" s="126"/>
      <c r="M60" s="125"/>
    </row>
    <row r="61" spans="1:13">
      <c r="A61" s="120" t="s">
        <v>132</v>
      </c>
      <c r="C61" s="125"/>
      <c r="E61" s="125"/>
      <c r="G61" s="125"/>
      <c r="H61" s="126"/>
      <c r="I61" s="125"/>
      <c r="J61" s="126"/>
      <c r="K61" s="125"/>
      <c r="L61" s="126"/>
      <c r="M61" s="125"/>
    </row>
    <row r="62" spans="1:13">
      <c r="A62" s="123" t="s">
        <v>732</v>
      </c>
      <c r="C62" s="125"/>
      <c r="E62" s="125"/>
      <c r="G62" s="125">
        <f t="shared" ref="G62:G71" si="12">C62+E62</f>
        <v>0</v>
      </c>
      <c r="H62" s="126"/>
      <c r="I62" s="133"/>
      <c r="J62" s="126"/>
      <c r="K62" s="125"/>
      <c r="L62" s="126"/>
      <c r="M62" s="234">
        <f t="shared" ref="M62:M71" si="13">+G62+I62-K62</f>
        <v>0</v>
      </c>
    </row>
    <row r="63" spans="1:13">
      <c r="A63" s="123" t="s">
        <v>129</v>
      </c>
      <c r="C63" s="125"/>
      <c r="E63" s="125"/>
      <c r="G63" s="125">
        <f>C63+E63</f>
        <v>0</v>
      </c>
      <c r="H63" s="126"/>
      <c r="I63" s="133"/>
      <c r="J63" s="126"/>
      <c r="K63" s="125"/>
      <c r="L63" s="126"/>
      <c r="M63" s="234">
        <f>+G63+I63-K63</f>
        <v>0</v>
      </c>
    </row>
    <row r="64" spans="1:13">
      <c r="A64" s="123" t="s">
        <v>130</v>
      </c>
      <c r="C64" s="121"/>
      <c r="E64" s="121"/>
      <c r="G64" s="125">
        <f>C64+E64</f>
        <v>0</v>
      </c>
      <c r="I64" s="134"/>
      <c r="K64" s="121"/>
      <c r="M64" s="234">
        <f>+G64+I64-K64</f>
        <v>0</v>
      </c>
    </row>
    <row r="65" spans="1:13">
      <c r="A65" s="123" t="s">
        <v>131</v>
      </c>
      <c r="C65" s="125"/>
      <c r="E65" s="125"/>
      <c r="G65" s="125">
        <f>C65+E65</f>
        <v>0</v>
      </c>
      <c r="H65" s="129"/>
      <c r="I65" s="233"/>
      <c r="J65" s="126"/>
      <c r="K65" s="125"/>
      <c r="L65" s="126"/>
      <c r="M65" s="234">
        <f>+G65+I65-K65</f>
        <v>0</v>
      </c>
    </row>
    <row r="66" spans="1:13">
      <c r="A66" s="120" t="s">
        <v>252</v>
      </c>
      <c r="C66" s="125"/>
      <c r="E66" s="125"/>
      <c r="G66" s="125"/>
      <c r="H66" s="129"/>
      <c r="I66" s="233"/>
      <c r="J66" s="126"/>
      <c r="K66" s="125"/>
      <c r="L66" s="126"/>
      <c r="M66" s="234"/>
    </row>
    <row r="67" spans="1:13">
      <c r="A67" s="123" t="s">
        <v>678</v>
      </c>
      <c r="C67" s="125"/>
      <c r="E67" s="125"/>
      <c r="G67" s="125">
        <f t="shared" si="12"/>
        <v>0</v>
      </c>
      <c r="H67" s="126"/>
      <c r="I67" s="133"/>
      <c r="J67" s="126"/>
      <c r="K67" s="125"/>
      <c r="L67" s="126"/>
      <c r="M67" s="234">
        <f t="shared" si="13"/>
        <v>0</v>
      </c>
    </row>
    <row r="68" spans="1:13">
      <c r="A68" s="123" t="s">
        <v>731</v>
      </c>
      <c r="C68" s="125"/>
      <c r="E68" s="125"/>
      <c r="G68" s="125">
        <f>C68+E68</f>
        <v>0</v>
      </c>
      <c r="H68" s="126"/>
      <c r="I68" s="133"/>
      <c r="J68" s="126"/>
      <c r="K68" s="125"/>
      <c r="L68" s="126"/>
      <c r="M68" s="234">
        <f>+G68+I68-K68</f>
        <v>0</v>
      </c>
    </row>
    <row r="69" spans="1:13">
      <c r="A69" s="123" t="s">
        <v>679</v>
      </c>
      <c r="C69" s="121"/>
      <c r="E69" s="121"/>
      <c r="G69" s="125">
        <f t="shared" si="12"/>
        <v>0</v>
      </c>
      <c r="I69" s="134"/>
      <c r="K69" s="121"/>
      <c r="M69" s="234">
        <f t="shared" si="13"/>
        <v>0</v>
      </c>
    </row>
    <row r="70" spans="1:13">
      <c r="A70" s="123"/>
      <c r="C70" s="121"/>
      <c r="E70" s="121"/>
      <c r="G70" s="125">
        <f t="shared" ref="G70" si="14">C70+E70</f>
        <v>0</v>
      </c>
      <c r="I70" s="134"/>
      <c r="K70" s="121"/>
      <c r="M70" s="234">
        <f t="shared" ref="M70" si="15">+G70+I70-K70</f>
        <v>0</v>
      </c>
    </row>
    <row r="71" spans="1:13">
      <c r="A71" s="123" t="s">
        <v>247</v>
      </c>
      <c r="C71" s="130"/>
      <c r="E71" s="130"/>
      <c r="G71" s="130">
        <f t="shared" si="12"/>
        <v>0</v>
      </c>
      <c r="H71" s="129"/>
      <c r="I71" s="137"/>
      <c r="J71" s="126"/>
      <c r="K71" s="130"/>
      <c r="L71" s="126"/>
      <c r="M71" s="138">
        <f t="shared" si="13"/>
        <v>0</v>
      </c>
    </row>
    <row r="72" spans="1:13">
      <c r="A72" s="123" t="s">
        <v>661</v>
      </c>
      <c r="C72" s="125"/>
      <c r="E72" s="125"/>
      <c r="G72" s="125"/>
      <c r="H72" s="126"/>
      <c r="I72" s="125"/>
      <c r="J72" s="126"/>
      <c r="K72" s="125"/>
      <c r="L72" s="126"/>
      <c r="M72" s="125"/>
    </row>
    <row r="73" spans="1:13">
      <c r="A73" s="123" t="s">
        <v>253</v>
      </c>
      <c r="B73" s="124" t="s">
        <v>123</v>
      </c>
      <c r="C73" s="130">
        <f>SUM(C50:C57)-SUM(C62:C71)</f>
        <v>0</v>
      </c>
      <c r="D73" s="124" t="s">
        <v>123</v>
      </c>
      <c r="E73" s="130">
        <f>SUM(E50:E59)-SUM(E62:E71)</f>
        <v>0</v>
      </c>
      <c r="F73" s="124" t="s">
        <v>123</v>
      </c>
      <c r="G73" s="130">
        <f>C73+E73</f>
        <v>0</v>
      </c>
      <c r="H73" s="126" t="s">
        <v>123</v>
      </c>
      <c r="I73" s="130">
        <f>SUM(I50:I59)-SUM(I62:I71)</f>
        <v>0</v>
      </c>
      <c r="J73" s="126" t="s">
        <v>123</v>
      </c>
      <c r="K73" s="130">
        <f>SUM(K50:K59)-SUM(K62:K71)</f>
        <v>0</v>
      </c>
      <c r="L73" s="126" t="s">
        <v>123</v>
      </c>
      <c r="M73" s="130">
        <f>G73+I73-K73</f>
        <v>0</v>
      </c>
    </row>
    <row r="74" spans="1:13">
      <c r="C74" s="125"/>
      <c r="E74" s="125"/>
      <c r="G74" s="125"/>
      <c r="H74" s="126"/>
      <c r="I74" s="125"/>
      <c r="J74" s="126"/>
      <c r="K74" s="125"/>
      <c r="L74" s="126"/>
      <c r="M74" s="125"/>
    </row>
    <row r="75" spans="1:13" ht="13.5" thickBot="1">
      <c r="A75" s="123" t="s">
        <v>248</v>
      </c>
      <c r="B75" s="124" t="s">
        <v>123</v>
      </c>
      <c r="C75" s="141">
        <f>+C47+C73</f>
        <v>0</v>
      </c>
      <c r="D75" s="124" t="s">
        <v>123</v>
      </c>
      <c r="E75" s="141">
        <f>+E47+E73</f>
        <v>0</v>
      </c>
      <c r="F75" s="124" t="s">
        <v>123</v>
      </c>
      <c r="G75" s="141">
        <f>C75+E75</f>
        <v>0</v>
      </c>
      <c r="H75" s="126" t="s">
        <v>123</v>
      </c>
      <c r="I75" s="141">
        <f>+I47+I73</f>
        <v>0</v>
      </c>
      <c r="J75" s="126" t="s">
        <v>123</v>
      </c>
      <c r="K75" s="141">
        <f>+K47+K73</f>
        <v>0</v>
      </c>
      <c r="L75" s="126" t="s">
        <v>123</v>
      </c>
      <c r="M75" s="141">
        <f>G75+I75-K75</f>
        <v>0</v>
      </c>
    </row>
    <row r="76" spans="1:13" ht="13.5" thickTop="1"/>
  </sheetData>
  <pageMargins left="0.5" right="1.2" top="0.3" bottom="0.75" header="0.3" footer="0.3"/>
  <pageSetup paperSize="5" scale="62" fitToHeight="0" orientation="landscape" r:id="rId1"/>
  <headerFooter scaleWithDoc="0">
    <oddFooter>&amp;L&amp;F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5DC6-D64C-41BD-ACB3-C4BF65A88372}">
  <sheetPr>
    <pageSetUpPr fitToPage="1"/>
  </sheetPr>
  <dimension ref="A1:J178"/>
  <sheetViews>
    <sheetView zoomScale="90" zoomScaleNormal="90" workbookViewId="0">
      <selection activeCell="A16" sqref="A16"/>
    </sheetView>
  </sheetViews>
  <sheetFormatPr defaultColWidth="8.85546875" defaultRowHeight="12.75" outlineLevelRow="1"/>
  <cols>
    <col min="1" max="1" width="43.28515625" style="171" customWidth="1"/>
    <col min="2" max="2" width="13.28515625" style="143" customWidth="1"/>
    <col min="3" max="3" width="10.28515625" style="143" customWidth="1"/>
    <col min="4" max="4" width="11.28515625" style="143" customWidth="1"/>
    <col min="5" max="5" width="14.85546875" style="144" customWidth="1"/>
    <col min="6" max="6" width="12.5703125" style="145" customWidth="1"/>
    <col min="7" max="7" width="12.42578125" style="171" customWidth="1"/>
    <col min="8" max="8" width="14.7109375" style="145" customWidth="1"/>
    <col min="9" max="9" width="12.7109375" style="147" customWidth="1"/>
    <col min="10" max="10" width="12.42578125" style="171" customWidth="1"/>
    <col min="11" max="16384" width="8.85546875" style="171"/>
  </cols>
  <sheetData>
    <row r="1" spans="1:10" s="145" customFormat="1">
      <c r="A1" s="142" t="s">
        <v>139</v>
      </c>
      <c r="B1" s="143"/>
      <c r="C1" s="143"/>
      <c r="D1" s="143"/>
      <c r="E1" s="144"/>
      <c r="H1" s="394" t="s">
        <v>140</v>
      </c>
      <c r="I1" s="394"/>
    </row>
    <row r="2" spans="1:10" s="145" customFormat="1">
      <c r="A2" s="142"/>
      <c r="B2" s="143"/>
      <c r="C2" s="143"/>
      <c r="D2" s="143"/>
      <c r="E2" s="146" t="s">
        <v>141</v>
      </c>
      <c r="G2" s="146" t="s">
        <v>142</v>
      </c>
      <c r="H2" s="145" t="s">
        <v>143</v>
      </c>
      <c r="I2" s="147"/>
    </row>
    <row r="3" spans="1:10" s="145" customFormat="1">
      <c r="A3" s="142"/>
      <c r="B3" s="143"/>
      <c r="C3" s="143"/>
      <c r="D3" s="143"/>
      <c r="E3" s="145" t="s">
        <v>144</v>
      </c>
      <c r="G3" s="145" t="s">
        <v>145</v>
      </c>
      <c r="H3" s="148" t="s">
        <v>146</v>
      </c>
      <c r="I3" s="147"/>
    </row>
    <row r="4" spans="1:10" s="145" customFormat="1">
      <c r="A4" s="142"/>
      <c r="B4" s="143" t="s">
        <v>147</v>
      </c>
      <c r="C4" s="395" t="s">
        <v>148</v>
      </c>
      <c r="D4" s="395"/>
      <c r="E4" s="145" t="s">
        <v>149</v>
      </c>
      <c r="G4" s="145" t="s">
        <v>150</v>
      </c>
      <c r="H4" s="149" t="s">
        <v>151</v>
      </c>
      <c r="I4" s="147"/>
    </row>
    <row r="5" spans="1:10" s="142" customFormat="1" ht="12.75" customHeight="1" thickBot="1">
      <c r="A5" s="150" t="s">
        <v>152</v>
      </c>
      <c r="B5" s="151" t="s">
        <v>153</v>
      </c>
      <c r="C5" s="151" t="s">
        <v>154</v>
      </c>
      <c r="D5" s="152" t="s">
        <v>155</v>
      </c>
      <c r="E5" s="150" t="s">
        <v>156</v>
      </c>
      <c r="F5" s="150" t="s">
        <v>107</v>
      </c>
      <c r="G5" s="150" t="s">
        <v>157</v>
      </c>
      <c r="H5" s="150"/>
      <c r="I5" s="153"/>
    </row>
    <row r="6" spans="1:10" s="142" customFormat="1" ht="12.75" customHeight="1">
      <c r="B6" s="154"/>
      <c r="C6" s="154"/>
      <c r="D6" s="154"/>
      <c r="E6" s="155"/>
      <c r="H6" s="156"/>
      <c r="I6" s="153"/>
    </row>
    <row r="7" spans="1:10" s="142" customFormat="1" ht="12.75" customHeight="1" outlineLevel="1">
      <c r="A7" s="157" t="s">
        <v>122</v>
      </c>
      <c r="B7" s="154"/>
      <c r="C7" s="154"/>
      <c r="D7" s="154"/>
      <c r="E7" s="155"/>
      <c r="H7" s="156">
        <f>F8</f>
        <v>0</v>
      </c>
      <c r="I7" s="153"/>
    </row>
    <row r="8" spans="1:10" s="142" customFormat="1" ht="12.75" customHeight="1" outlineLevel="1">
      <c r="A8" s="158"/>
      <c r="B8" s="154"/>
      <c r="C8" s="154"/>
      <c r="D8" s="154"/>
      <c r="E8" s="155"/>
      <c r="H8" s="156">
        <f>F9</f>
        <v>0</v>
      </c>
      <c r="I8" s="159"/>
      <c r="J8" s="160"/>
    </row>
    <row r="9" spans="1:10" s="142" customFormat="1" ht="12.75" customHeight="1" outlineLevel="1">
      <c r="A9" s="158"/>
      <c r="B9" s="154"/>
      <c r="C9" s="154"/>
      <c r="D9" s="154"/>
      <c r="E9" s="155"/>
      <c r="H9" s="156">
        <f>F10</f>
        <v>0</v>
      </c>
      <c r="I9" s="159"/>
      <c r="J9" s="160"/>
    </row>
    <row r="10" spans="1:10" s="142" customFormat="1" ht="12.75" customHeight="1" outlineLevel="1">
      <c r="A10" s="158"/>
      <c r="B10" s="154"/>
      <c r="C10" s="154"/>
      <c r="D10" s="154"/>
      <c r="E10" s="155"/>
      <c r="H10" s="156">
        <f>F11</f>
        <v>0</v>
      </c>
      <c r="I10" s="159"/>
      <c r="J10" s="160"/>
    </row>
    <row r="11" spans="1:10" s="142" customFormat="1" ht="12.75" customHeight="1" outlineLevel="1" collapsed="1">
      <c r="A11" s="158"/>
      <c r="B11" s="154"/>
      <c r="C11" s="154"/>
      <c r="D11" s="154"/>
      <c r="E11" s="155"/>
      <c r="H11" s="161">
        <f>F12</f>
        <v>0</v>
      </c>
      <c r="I11" s="159"/>
      <c r="J11" s="160"/>
    </row>
    <row r="12" spans="1:10" s="142" customFormat="1" ht="12.75" customHeight="1" outlineLevel="1">
      <c r="A12" s="158"/>
      <c r="B12" s="154"/>
      <c r="C12" s="154"/>
      <c r="D12" s="154"/>
      <c r="E12" s="155"/>
      <c r="F12" s="162"/>
      <c r="I12" s="159"/>
      <c r="J12" s="160"/>
    </row>
    <row r="13" spans="1:10" s="142" customFormat="1" ht="12.75" customHeight="1" outlineLevel="1">
      <c r="A13" s="158"/>
      <c r="B13" s="154"/>
      <c r="C13" s="147" t="s">
        <v>158</v>
      </c>
      <c r="D13" s="154"/>
      <c r="E13" s="155"/>
      <c r="F13" s="163">
        <f>SUM(F8:F12)</f>
        <v>0</v>
      </c>
      <c r="H13" s="161">
        <f>SUM(H7:H11)</f>
        <v>0</v>
      </c>
      <c r="I13" s="153"/>
      <c r="J13" s="156"/>
    </row>
    <row r="14" spans="1:10" s="142" customFormat="1" ht="12" customHeight="1" outlineLevel="1">
      <c r="A14" s="158"/>
      <c r="B14" s="154"/>
      <c r="C14" s="147"/>
      <c r="D14" s="154"/>
      <c r="E14" s="155"/>
      <c r="H14" s="156"/>
      <c r="I14" s="159"/>
      <c r="J14" s="160"/>
    </row>
    <row r="15" spans="1:10" s="142" customFormat="1" ht="12.75" customHeight="1">
      <c r="A15" s="157" t="s">
        <v>130</v>
      </c>
      <c r="B15" s="154"/>
      <c r="C15" s="147"/>
      <c r="D15" s="154"/>
      <c r="E15" s="155"/>
      <c r="H15" s="156">
        <f>F15</f>
        <v>0</v>
      </c>
      <c r="I15" s="159"/>
      <c r="J15" s="160"/>
    </row>
    <row r="16" spans="1:10" s="142" customFormat="1" ht="12.75" customHeight="1">
      <c r="A16" s="158"/>
      <c r="B16" s="154"/>
      <c r="C16" s="164"/>
      <c r="D16" s="165"/>
      <c r="E16" s="166"/>
      <c r="G16" s="167"/>
      <c r="H16" s="156">
        <f>F16</f>
        <v>0</v>
      </c>
      <c r="I16" s="159"/>
      <c r="J16" s="160"/>
    </row>
    <row r="17" spans="1:10" s="142" customFormat="1" ht="12.75" customHeight="1">
      <c r="A17" s="158" t="s">
        <v>159</v>
      </c>
      <c r="B17" s="154"/>
      <c r="C17" s="147" t="s">
        <v>160</v>
      </c>
      <c r="D17" s="168" t="s">
        <v>161</v>
      </c>
      <c r="E17" s="166"/>
      <c r="G17" s="167">
        <v>100</v>
      </c>
      <c r="H17" s="156">
        <f>SUM(F17)</f>
        <v>0</v>
      </c>
      <c r="I17" s="159"/>
      <c r="J17" s="160"/>
    </row>
    <row r="18" spans="1:10" s="142" customFormat="1" ht="12.75" customHeight="1">
      <c r="A18" s="158" t="s">
        <v>162</v>
      </c>
      <c r="B18" s="154"/>
      <c r="C18" s="147" t="s">
        <v>163</v>
      </c>
      <c r="D18" s="168" t="s">
        <v>164</v>
      </c>
      <c r="E18" s="166"/>
      <c r="G18" s="167">
        <v>310</v>
      </c>
      <c r="H18" s="156">
        <f>SUM(F18)</f>
        <v>0</v>
      </c>
      <c r="I18" s="159"/>
      <c r="J18" s="160"/>
    </row>
    <row r="19" spans="1:10" s="142" customFormat="1" ht="12.75" customHeight="1">
      <c r="A19" s="158" t="s">
        <v>165</v>
      </c>
      <c r="B19" s="154"/>
      <c r="C19" s="147" t="s">
        <v>163</v>
      </c>
      <c r="D19" s="168" t="s">
        <v>164</v>
      </c>
      <c r="E19" s="166"/>
      <c r="G19" s="167">
        <v>310</v>
      </c>
      <c r="H19" s="156">
        <f>SUM(F19)</f>
        <v>0</v>
      </c>
      <c r="I19" s="159"/>
      <c r="J19" s="160"/>
    </row>
    <row r="20" spans="1:10" s="142" customFormat="1" ht="12.75" customHeight="1">
      <c r="A20" s="158" t="s">
        <v>166</v>
      </c>
      <c r="B20" s="154"/>
      <c r="C20" s="147" t="s">
        <v>160</v>
      </c>
      <c r="D20" s="168" t="s">
        <v>167</v>
      </c>
      <c r="E20" s="166"/>
      <c r="G20" s="167">
        <v>100</v>
      </c>
      <c r="H20" s="156">
        <f>SUM(F20)</f>
        <v>0</v>
      </c>
      <c r="I20" s="159"/>
      <c r="J20" s="160"/>
    </row>
    <row r="21" spans="1:10" s="142" customFormat="1" ht="12.75" customHeight="1">
      <c r="A21" s="158" t="s">
        <v>168</v>
      </c>
      <c r="B21" s="154"/>
      <c r="C21" s="147" t="s">
        <v>160</v>
      </c>
      <c r="D21" s="168" t="s">
        <v>161</v>
      </c>
      <c r="E21" s="166"/>
      <c r="G21" s="167">
        <v>100</v>
      </c>
      <c r="H21" s="156">
        <f>SUM(F21)</f>
        <v>0</v>
      </c>
      <c r="I21" s="159"/>
      <c r="J21" s="160"/>
    </row>
    <row r="22" spans="1:10" s="142" customFormat="1" ht="12.75" customHeight="1">
      <c r="A22" s="158"/>
      <c r="B22" s="154"/>
      <c r="C22" s="164"/>
      <c r="D22" s="165"/>
      <c r="E22" s="166"/>
      <c r="G22" s="167"/>
      <c r="H22" s="156"/>
      <c r="I22" s="159"/>
      <c r="J22" s="160"/>
    </row>
    <row r="23" spans="1:10" s="142" customFormat="1" ht="15" customHeight="1">
      <c r="A23" s="158"/>
      <c r="B23" s="165"/>
      <c r="C23" s="164"/>
      <c r="D23" s="169"/>
      <c r="E23" s="166"/>
      <c r="H23" s="156"/>
      <c r="I23" s="159"/>
      <c r="J23" s="160"/>
    </row>
    <row r="24" spans="1:10" s="142" customFormat="1" ht="12.75" customHeight="1">
      <c r="A24" s="158"/>
      <c r="B24" s="154"/>
      <c r="C24" s="147"/>
      <c r="D24" s="154"/>
      <c r="H24" s="161">
        <f>F25</f>
        <v>0</v>
      </c>
      <c r="I24" s="159"/>
      <c r="J24" s="160"/>
    </row>
    <row r="25" spans="1:10" s="142" customFormat="1" ht="12.75" customHeight="1">
      <c r="A25" s="158"/>
      <c r="B25" s="154"/>
      <c r="C25" s="147"/>
      <c r="D25" s="154"/>
      <c r="E25" s="155"/>
      <c r="F25" s="162"/>
      <c r="I25" s="159"/>
      <c r="J25" s="160"/>
    </row>
    <row r="26" spans="1:10" s="142" customFormat="1" ht="12.75" customHeight="1">
      <c r="A26" s="158"/>
      <c r="B26" s="154"/>
      <c r="C26" s="147" t="s">
        <v>169</v>
      </c>
      <c r="D26" s="154"/>
      <c r="E26" s="155"/>
      <c r="F26" s="163">
        <f>SUM(F16:F25)</f>
        <v>0</v>
      </c>
      <c r="H26" s="161">
        <f>SUM(H15:H24)</f>
        <v>0</v>
      </c>
      <c r="I26" s="153"/>
      <c r="J26" s="156"/>
    </row>
    <row r="27" spans="1:10" s="142" customFormat="1" ht="12.75" customHeight="1">
      <c r="A27" s="158"/>
      <c r="B27" s="154"/>
      <c r="C27" s="147"/>
      <c r="D27" s="154"/>
      <c r="E27" s="155"/>
      <c r="H27" s="156"/>
      <c r="I27" s="159"/>
      <c r="J27" s="160"/>
    </row>
    <row r="28" spans="1:10" s="142" customFormat="1" ht="12.75" customHeight="1">
      <c r="A28" s="158"/>
      <c r="B28" s="154"/>
      <c r="C28" s="147"/>
      <c r="D28" s="154"/>
      <c r="E28" s="155"/>
      <c r="H28" s="156"/>
      <c r="I28" s="159"/>
      <c r="J28" s="160"/>
    </row>
    <row r="29" spans="1:10">
      <c r="A29" s="170" t="s">
        <v>170</v>
      </c>
      <c r="G29" s="145"/>
      <c r="H29" s="156">
        <f>F29</f>
        <v>0</v>
      </c>
      <c r="I29" s="159"/>
      <c r="J29" s="160"/>
    </row>
    <row r="30" spans="1:10" ht="10.15" customHeight="1">
      <c r="B30" s="172"/>
      <c r="C30" s="173"/>
      <c r="D30" s="173"/>
      <c r="E30" s="174"/>
      <c r="G30" s="145"/>
      <c r="H30" s="156"/>
      <c r="I30" s="159"/>
      <c r="J30" s="160"/>
    </row>
    <row r="31" spans="1:10" ht="13.15" customHeight="1" outlineLevel="1">
      <c r="A31" s="171" t="s">
        <v>171</v>
      </c>
      <c r="C31" s="173" t="s">
        <v>160</v>
      </c>
      <c r="D31" s="168" t="s">
        <v>161</v>
      </c>
      <c r="E31" s="175"/>
      <c r="G31" s="145">
        <v>100</v>
      </c>
      <c r="H31" s="156">
        <f t="shared" ref="H31:H58" si="0">SUM(F31)</f>
        <v>0</v>
      </c>
      <c r="I31" s="159"/>
      <c r="J31" s="160"/>
    </row>
    <row r="32" spans="1:10" ht="13.15" customHeight="1" outlineLevel="1">
      <c r="A32" s="171" t="s">
        <v>172</v>
      </c>
      <c r="C32" s="173" t="s">
        <v>160</v>
      </c>
      <c r="D32" s="168" t="s">
        <v>161</v>
      </c>
      <c r="E32" s="175"/>
      <c r="G32" s="145">
        <v>100</v>
      </c>
      <c r="H32" s="156">
        <f t="shared" si="0"/>
        <v>0</v>
      </c>
      <c r="I32" s="159"/>
      <c r="J32" s="160"/>
    </row>
    <row r="33" spans="1:10" ht="13.15" customHeight="1" outlineLevel="1">
      <c r="A33" s="171" t="s">
        <v>173</v>
      </c>
      <c r="C33" s="173" t="s">
        <v>160</v>
      </c>
      <c r="D33" s="168" t="s">
        <v>161</v>
      </c>
      <c r="E33" s="175"/>
      <c r="G33" s="145">
        <v>100</v>
      </c>
      <c r="H33" s="156">
        <f t="shared" si="0"/>
        <v>0</v>
      </c>
      <c r="I33" s="159"/>
      <c r="J33" s="160"/>
    </row>
    <row r="34" spans="1:10" ht="13.15" customHeight="1" outlineLevel="1">
      <c r="A34" s="171" t="s">
        <v>174</v>
      </c>
      <c r="C34" s="173" t="s">
        <v>160</v>
      </c>
      <c r="D34" s="168" t="s">
        <v>161</v>
      </c>
      <c r="E34" s="175"/>
      <c r="G34" s="145">
        <v>100</v>
      </c>
      <c r="H34" s="156">
        <f t="shared" si="0"/>
        <v>0</v>
      </c>
      <c r="I34" s="159"/>
      <c r="J34" s="160"/>
    </row>
    <row r="35" spans="1:10" ht="13.15" customHeight="1" outlineLevel="1">
      <c r="A35" s="171" t="s">
        <v>174</v>
      </c>
      <c r="C35" s="173" t="s">
        <v>160</v>
      </c>
      <c r="D35" s="168" t="s">
        <v>161</v>
      </c>
      <c r="E35" s="175"/>
      <c r="G35" s="145">
        <v>100</v>
      </c>
      <c r="H35" s="156">
        <f t="shared" si="0"/>
        <v>0</v>
      </c>
      <c r="I35" s="159"/>
      <c r="J35" s="160"/>
    </row>
    <row r="36" spans="1:10" ht="13.15" customHeight="1" outlineLevel="1">
      <c r="A36" s="171" t="s">
        <v>174</v>
      </c>
      <c r="C36" s="173" t="s">
        <v>160</v>
      </c>
      <c r="D36" s="168" t="s">
        <v>161</v>
      </c>
      <c r="E36" s="175"/>
      <c r="G36" s="145">
        <v>100</v>
      </c>
      <c r="H36" s="156">
        <f t="shared" si="0"/>
        <v>0</v>
      </c>
      <c r="I36" s="159"/>
      <c r="J36" s="160"/>
    </row>
    <row r="37" spans="1:10" ht="13.15" customHeight="1" outlineLevel="1">
      <c r="A37" s="171" t="s">
        <v>174</v>
      </c>
      <c r="C37" s="173" t="s">
        <v>160</v>
      </c>
      <c r="D37" s="168" t="s">
        <v>161</v>
      </c>
      <c r="E37" s="175"/>
      <c r="G37" s="145">
        <v>100</v>
      </c>
      <c r="H37" s="156">
        <f t="shared" si="0"/>
        <v>0</v>
      </c>
      <c r="I37" s="159"/>
      <c r="J37" s="160"/>
    </row>
    <row r="38" spans="1:10" ht="13.15" customHeight="1" outlineLevel="1">
      <c r="A38" s="171" t="s">
        <v>175</v>
      </c>
      <c r="C38" s="173" t="s">
        <v>160</v>
      </c>
      <c r="D38" s="168" t="s">
        <v>161</v>
      </c>
      <c r="E38" s="175"/>
      <c r="G38" s="145">
        <v>100</v>
      </c>
      <c r="H38" s="156">
        <f t="shared" si="0"/>
        <v>0</v>
      </c>
      <c r="I38" s="159"/>
      <c r="J38" s="160"/>
    </row>
    <row r="39" spans="1:10" ht="13.15" customHeight="1" outlineLevel="1">
      <c r="A39" s="171" t="s">
        <v>175</v>
      </c>
      <c r="C39" s="173" t="s">
        <v>160</v>
      </c>
      <c r="D39" s="168" t="s">
        <v>161</v>
      </c>
      <c r="E39" s="175"/>
      <c r="G39" s="145">
        <v>100</v>
      </c>
      <c r="H39" s="156">
        <f t="shared" si="0"/>
        <v>0</v>
      </c>
      <c r="I39" s="159"/>
      <c r="J39" s="160"/>
    </row>
    <row r="40" spans="1:10" ht="13.15" customHeight="1" outlineLevel="1">
      <c r="A40" s="171" t="s">
        <v>176</v>
      </c>
      <c r="C40" s="173" t="s">
        <v>160</v>
      </c>
      <c r="D40" s="168" t="s">
        <v>161</v>
      </c>
      <c r="E40" s="175"/>
      <c r="G40" s="145">
        <v>100</v>
      </c>
      <c r="H40" s="156">
        <f t="shared" si="0"/>
        <v>0</v>
      </c>
      <c r="I40" s="159"/>
      <c r="J40" s="160"/>
    </row>
    <row r="41" spans="1:10" ht="13.15" customHeight="1" outlineLevel="1">
      <c r="A41" s="171" t="s">
        <v>174</v>
      </c>
      <c r="C41" s="173" t="s">
        <v>160</v>
      </c>
      <c r="D41" s="168" t="s">
        <v>161</v>
      </c>
      <c r="E41" s="175"/>
      <c r="G41" s="145">
        <v>100</v>
      </c>
      <c r="H41" s="156">
        <f t="shared" si="0"/>
        <v>0</v>
      </c>
      <c r="I41" s="159"/>
      <c r="J41" s="160"/>
    </row>
    <row r="42" spans="1:10" ht="13.15" customHeight="1" outlineLevel="1">
      <c r="A42" s="171" t="s">
        <v>174</v>
      </c>
      <c r="C42" s="173" t="s">
        <v>160</v>
      </c>
      <c r="D42" s="168" t="s">
        <v>161</v>
      </c>
      <c r="E42" s="175"/>
      <c r="G42" s="145">
        <v>100</v>
      </c>
      <c r="H42" s="156">
        <f t="shared" si="0"/>
        <v>0</v>
      </c>
      <c r="I42" s="159"/>
      <c r="J42" s="160"/>
    </row>
    <row r="43" spans="1:10" ht="13.15" customHeight="1" outlineLevel="1">
      <c r="A43" s="171" t="s">
        <v>174</v>
      </c>
      <c r="C43" s="173" t="s">
        <v>160</v>
      </c>
      <c r="D43" s="168" t="s">
        <v>161</v>
      </c>
      <c r="E43" s="175"/>
      <c r="G43" s="145">
        <v>100</v>
      </c>
      <c r="H43" s="156">
        <f t="shared" si="0"/>
        <v>0</v>
      </c>
      <c r="I43" s="159"/>
      <c r="J43" s="160"/>
    </row>
    <row r="44" spans="1:10" ht="13.15" customHeight="1" outlineLevel="1">
      <c r="A44" s="171" t="s">
        <v>174</v>
      </c>
      <c r="C44" s="173" t="s">
        <v>160</v>
      </c>
      <c r="D44" s="168" t="s">
        <v>161</v>
      </c>
      <c r="E44" s="175"/>
      <c r="G44" s="145">
        <v>100</v>
      </c>
      <c r="H44" s="156">
        <f t="shared" si="0"/>
        <v>0</v>
      </c>
      <c r="I44" s="159"/>
      <c r="J44" s="160"/>
    </row>
    <row r="45" spans="1:10" ht="13.15" customHeight="1" outlineLevel="1">
      <c r="A45" s="171" t="s">
        <v>174</v>
      </c>
      <c r="C45" s="173" t="s">
        <v>160</v>
      </c>
      <c r="D45" s="168" t="s">
        <v>161</v>
      </c>
      <c r="E45" s="175"/>
      <c r="G45" s="145">
        <v>100</v>
      </c>
      <c r="H45" s="156">
        <f t="shared" si="0"/>
        <v>0</v>
      </c>
      <c r="I45" s="159"/>
      <c r="J45" s="160"/>
    </row>
    <row r="46" spans="1:10" ht="13.15" customHeight="1" outlineLevel="1">
      <c r="A46" s="171" t="s">
        <v>174</v>
      </c>
      <c r="C46" s="173" t="s">
        <v>160</v>
      </c>
      <c r="D46" s="168" t="s">
        <v>161</v>
      </c>
      <c r="E46" s="175"/>
      <c r="G46" s="145">
        <v>100</v>
      </c>
      <c r="H46" s="156">
        <f t="shared" si="0"/>
        <v>0</v>
      </c>
      <c r="I46" s="159"/>
      <c r="J46" s="160"/>
    </row>
    <row r="47" spans="1:10" ht="13.15" customHeight="1" outlineLevel="1">
      <c r="A47" s="171" t="s">
        <v>174</v>
      </c>
      <c r="C47" s="173" t="s">
        <v>160</v>
      </c>
      <c r="D47" s="168" t="s">
        <v>161</v>
      </c>
      <c r="E47" s="175"/>
      <c r="G47" s="145">
        <v>100</v>
      </c>
      <c r="H47" s="156">
        <f t="shared" si="0"/>
        <v>0</v>
      </c>
      <c r="I47" s="159"/>
      <c r="J47" s="160"/>
    </row>
    <row r="48" spans="1:10" ht="13.15" customHeight="1" outlineLevel="1">
      <c r="A48" s="171" t="s">
        <v>174</v>
      </c>
      <c r="C48" s="173" t="s">
        <v>160</v>
      </c>
      <c r="D48" s="168" t="s">
        <v>161</v>
      </c>
      <c r="E48" s="175"/>
      <c r="G48" s="145">
        <v>100</v>
      </c>
      <c r="H48" s="156">
        <f t="shared" si="0"/>
        <v>0</v>
      </c>
      <c r="I48" s="159"/>
      <c r="J48" s="160"/>
    </row>
    <row r="49" spans="1:10" ht="13.15" customHeight="1" outlineLevel="1">
      <c r="A49" s="171" t="s">
        <v>177</v>
      </c>
      <c r="C49" s="173" t="s">
        <v>160</v>
      </c>
      <c r="D49" s="168" t="s">
        <v>161</v>
      </c>
      <c r="E49" s="175"/>
      <c r="G49" s="145">
        <v>100</v>
      </c>
      <c r="H49" s="156">
        <f t="shared" si="0"/>
        <v>0</v>
      </c>
      <c r="I49" s="159"/>
      <c r="J49" s="160"/>
    </row>
    <row r="50" spans="1:10" ht="13.15" customHeight="1" outlineLevel="1">
      <c r="A50" s="171" t="s">
        <v>178</v>
      </c>
      <c r="C50" s="173" t="s">
        <v>179</v>
      </c>
      <c r="D50" s="168" t="s">
        <v>164</v>
      </c>
      <c r="E50" s="175"/>
      <c r="G50" s="145">
        <v>325</v>
      </c>
      <c r="H50" s="156">
        <f t="shared" si="0"/>
        <v>0</v>
      </c>
      <c r="I50" s="159"/>
      <c r="J50" s="160"/>
    </row>
    <row r="51" spans="1:10" ht="13.15" customHeight="1" outlineLevel="1">
      <c r="A51" s="171" t="s">
        <v>180</v>
      </c>
      <c r="C51" s="173" t="s">
        <v>163</v>
      </c>
      <c r="D51" s="168" t="s">
        <v>164</v>
      </c>
      <c r="E51" s="175"/>
      <c r="G51" s="145">
        <v>310</v>
      </c>
      <c r="H51" s="156">
        <f t="shared" si="0"/>
        <v>0</v>
      </c>
      <c r="I51" s="159"/>
      <c r="J51" s="160"/>
    </row>
    <row r="52" spans="1:10" ht="13.15" customHeight="1" outlineLevel="1">
      <c r="A52" s="171" t="s">
        <v>181</v>
      </c>
      <c r="C52" s="173" t="s">
        <v>163</v>
      </c>
      <c r="D52" s="168" t="s">
        <v>164</v>
      </c>
      <c r="E52" s="175"/>
      <c r="G52" s="145">
        <v>310</v>
      </c>
      <c r="H52" s="156">
        <f t="shared" si="0"/>
        <v>0</v>
      </c>
      <c r="I52" s="159"/>
      <c r="J52" s="160"/>
    </row>
    <row r="53" spans="1:10" ht="13.15" customHeight="1" outlineLevel="1">
      <c r="A53" s="171" t="s">
        <v>181</v>
      </c>
      <c r="C53" s="173" t="s">
        <v>163</v>
      </c>
      <c r="D53" s="168" t="s">
        <v>164</v>
      </c>
      <c r="E53" s="175"/>
      <c r="G53" s="145">
        <v>310</v>
      </c>
      <c r="H53" s="156">
        <f t="shared" si="0"/>
        <v>0</v>
      </c>
      <c r="I53" s="159"/>
      <c r="J53" s="160"/>
    </row>
    <row r="54" spans="1:10" ht="13.15" customHeight="1" outlineLevel="1">
      <c r="A54" s="171" t="s">
        <v>181</v>
      </c>
      <c r="C54" s="173" t="s">
        <v>163</v>
      </c>
      <c r="D54" s="168" t="s">
        <v>164</v>
      </c>
      <c r="E54" s="175"/>
      <c r="G54" s="145">
        <v>310</v>
      </c>
      <c r="H54" s="156">
        <f t="shared" si="0"/>
        <v>0</v>
      </c>
      <c r="I54" s="159"/>
      <c r="J54" s="160"/>
    </row>
    <row r="55" spans="1:10" ht="13.15" customHeight="1" outlineLevel="1">
      <c r="A55" s="171" t="s">
        <v>181</v>
      </c>
      <c r="C55" s="173" t="s">
        <v>163</v>
      </c>
      <c r="D55" s="168" t="s">
        <v>164</v>
      </c>
      <c r="E55" s="175"/>
      <c r="G55" s="145">
        <v>310</v>
      </c>
      <c r="H55" s="156">
        <f t="shared" si="0"/>
        <v>0</v>
      </c>
      <c r="I55" s="159"/>
      <c r="J55" s="160"/>
    </row>
    <row r="56" spans="1:10" ht="13.15" customHeight="1" outlineLevel="1">
      <c r="A56" s="171" t="s">
        <v>181</v>
      </c>
      <c r="C56" s="173" t="s">
        <v>163</v>
      </c>
      <c r="D56" s="168" t="s">
        <v>164</v>
      </c>
      <c r="E56" s="175"/>
      <c r="G56" s="145">
        <v>310</v>
      </c>
      <c r="H56" s="156">
        <f t="shared" si="0"/>
        <v>0</v>
      </c>
      <c r="I56" s="159"/>
      <c r="J56" s="160"/>
    </row>
    <row r="57" spans="1:10" ht="13.15" customHeight="1" outlineLevel="1">
      <c r="A57" s="171" t="s">
        <v>181</v>
      </c>
      <c r="C57" s="173" t="s">
        <v>163</v>
      </c>
      <c r="D57" s="168" t="s">
        <v>164</v>
      </c>
      <c r="E57" s="175"/>
      <c r="G57" s="145">
        <v>310</v>
      </c>
      <c r="H57" s="156">
        <f t="shared" si="0"/>
        <v>0</v>
      </c>
      <c r="I57" s="159"/>
      <c r="J57" s="160"/>
    </row>
    <row r="58" spans="1:10" ht="13.15" customHeight="1" outlineLevel="1">
      <c r="A58" s="171" t="s">
        <v>181</v>
      </c>
      <c r="C58" s="173" t="s">
        <v>163</v>
      </c>
      <c r="D58" s="168" t="s">
        <v>164</v>
      </c>
      <c r="E58" s="175"/>
      <c r="G58" s="145">
        <v>310</v>
      </c>
      <c r="H58" s="156">
        <f t="shared" si="0"/>
        <v>0</v>
      </c>
      <c r="I58" s="159"/>
      <c r="J58" s="160"/>
    </row>
    <row r="59" spans="1:10">
      <c r="C59" s="176"/>
      <c r="G59" s="145"/>
      <c r="H59" s="156"/>
      <c r="I59" s="159"/>
      <c r="J59" s="160"/>
    </row>
    <row r="60" spans="1:10">
      <c r="G60" s="145"/>
      <c r="H60" s="161"/>
      <c r="I60" s="159"/>
      <c r="J60" s="160"/>
    </row>
    <row r="61" spans="1:10">
      <c r="E61" s="171"/>
      <c r="F61" s="177"/>
      <c r="G61" s="145"/>
      <c r="I61" s="159"/>
      <c r="J61" s="160"/>
    </row>
    <row r="62" spans="1:10">
      <c r="C62" s="147" t="s">
        <v>182</v>
      </c>
      <c r="F62" s="178">
        <f>SUM(F30:F61)</f>
        <v>0</v>
      </c>
      <c r="G62" s="145"/>
      <c r="H62" s="161">
        <f>SUM(H29:H60)</f>
        <v>0</v>
      </c>
      <c r="J62" s="179"/>
    </row>
    <row r="63" spans="1:10">
      <c r="G63" s="145"/>
      <c r="H63" s="156"/>
      <c r="I63" s="159"/>
      <c r="J63" s="160"/>
    </row>
    <row r="64" spans="1:10">
      <c r="G64" s="145"/>
      <c r="H64" s="156"/>
      <c r="I64" s="159"/>
      <c r="J64" s="160"/>
    </row>
    <row r="65" spans="1:10">
      <c r="A65" s="170" t="s">
        <v>129</v>
      </c>
      <c r="G65" s="145"/>
      <c r="H65" s="156"/>
      <c r="I65" s="159"/>
      <c r="J65" s="160"/>
    </row>
    <row r="66" spans="1:10">
      <c r="B66" s="172"/>
      <c r="C66" s="172"/>
      <c r="D66" s="180"/>
      <c r="E66" s="166"/>
      <c r="G66" s="145"/>
      <c r="H66" s="156"/>
      <c r="I66" s="159"/>
      <c r="J66" s="160"/>
    </row>
    <row r="67" spans="1:10">
      <c r="A67" s="171" t="s">
        <v>183</v>
      </c>
      <c r="C67" s="147" t="s">
        <v>163</v>
      </c>
      <c r="D67" s="168" t="s">
        <v>184</v>
      </c>
      <c r="E67" s="166"/>
      <c r="G67" s="145">
        <v>310</v>
      </c>
      <c r="H67" s="156">
        <f t="shared" ref="H67:H111" si="1">SUM(F67)</f>
        <v>0</v>
      </c>
      <c r="I67" s="159"/>
      <c r="J67" s="160"/>
    </row>
    <row r="68" spans="1:10">
      <c r="A68" s="171" t="s">
        <v>183</v>
      </c>
      <c r="C68" s="147" t="s">
        <v>163</v>
      </c>
      <c r="D68" s="168" t="s">
        <v>184</v>
      </c>
      <c r="E68" s="166"/>
      <c r="G68" s="145">
        <v>310</v>
      </c>
      <c r="H68" s="156">
        <f t="shared" si="1"/>
        <v>0</v>
      </c>
      <c r="I68" s="159"/>
      <c r="J68" s="160"/>
    </row>
    <row r="69" spans="1:10">
      <c r="A69" s="171" t="s">
        <v>183</v>
      </c>
      <c r="C69" s="147" t="s">
        <v>163</v>
      </c>
      <c r="D69" s="168" t="s">
        <v>184</v>
      </c>
      <c r="E69" s="166"/>
      <c r="G69" s="145">
        <v>310</v>
      </c>
      <c r="H69" s="156">
        <f t="shared" si="1"/>
        <v>0</v>
      </c>
      <c r="I69" s="159"/>
      <c r="J69" s="160"/>
    </row>
    <row r="70" spans="1:10">
      <c r="A70" s="171" t="s">
        <v>183</v>
      </c>
      <c r="C70" s="147" t="s">
        <v>163</v>
      </c>
      <c r="D70" s="168" t="s">
        <v>184</v>
      </c>
      <c r="E70" s="166"/>
      <c r="G70" s="145">
        <v>310</v>
      </c>
      <c r="H70" s="156">
        <f t="shared" si="1"/>
        <v>0</v>
      </c>
      <c r="I70" s="159"/>
      <c r="J70" s="160"/>
    </row>
    <row r="71" spans="1:10">
      <c r="A71" s="171" t="s">
        <v>185</v>
      </c>
      <c r="C71" s="147" t="s">
        <v>163</v>
      </c>
      <c r="D71" s="168" t="s">
        <v>184</v>
      </c>
      <c r="E71" s="166"/>
      <c r="G71" s="145">
        <v>310</v>
      </c>
      <c r="H71" s="156">
        <f t="shared" si="1"/>
        <v>0</v>
      </c>
      <c r="I71" s="159"/>
      <c r="J71" s="160"/>
    </row>
    <row r="72" spans="1:10">
      <c r="A72" s="171" t="s">
        <v>185</v>
      </c>
      <c r="C72" s="147" t="s">
        <v>163</v>
      </c>
      <c r="D72" s="168" t="s">
        <v>184</v>
      </c>
      <c r="E72" s="166"/>
      <c r="G72" s="145">
        <v>310</v>
      </c>
      <c r="H72" s="156">
        <f t="shared" si="1"/>
        <v>0</v>
      </c>
      <c r="I72" s="159"/>
      <c r="J72" s="160"/>
    </row>
    <row r="73" spans="1:10">
      <c r="A73" s="171" t="s">
        <v>185</v>
      </c>
      <c r="C73" s="147" t="s">
        <v>163</v>
      </c>
      <c r="D73" s="168" t="s">
        <v>184</v>
      </c>
      <c r="E73" s="166"/>
      <c r="G73" s="145">
        <v>310</v>
      </c>
      <c r="H73" s="156">
        <f t="shared" si="1"/>
        <v>0</v>
      </c>
      <c r="I73" s="159"/>
      <c r="J73" s="160"/>
    </row>
    <row r="74" spans="1:10">
      <c r="A74" s="171" t="s">
        <v>185</v>
      </c>
      <c r="C74" s="147" t="s">
        <v>163</v>
      </c>
      <c r="D74" s="168" t="s">
        <v>184</v>
      </c>
      <c r="E74" s="166"/>
      <c r="G74" s="145">
        <v>310</v>
      </c>
      <c r="H74" s="156">
        <f t="shared" si="1"/>
        <v>0</v>
      </c>
      <c r="I74" s="159"/>
      <c r="J74" s="160"/>
    </row>
    <row r="75" spans="1:10">
      <c r="A75" s="171" t="s">
        <v>185</v>
      </c>
      <c r="C75" s="147" t="s">
        <v>163</v>
      </c>
      <c r="D75" s="168" t="s">
        <v>184</v>
      </c>
      <c r="E75" s="166"/>
      <c r="G75" s="145">
        <v>310</v>
      </c>
      <c r="H75" s="156">
        <f t="shared" si="1"/>
        <v>0</v>
      </c>
      <c r="I75" s="159"/>
      <c r="J75" s="160"/>
    </row>
    <row r="76" spans="1:10">
      <c r="A76" s="171" t="s">
        <v>185</v>
      </c>
      <c r="C76" s="147" t="s">
        <v>163</v>
      </c>
      <c r="D76" s="168" t="s">
        <v>184</v>
      </c>
      <c r="E76" s="166"/>
      <c r="G76" s="145">
        <v>310</v>
      </c>
      <c r="H76" s="156">
        <f t="shared" si="1"/>
        <v>0</v>
      </c>
      <c r="I76" s="159"/>
      <c r="J76" s="160"/>
    </row>
    <row r="77" spans="1:10">
      <c r="A77" s="171" t="s">
        <v>185</v>
      </c>
      <c r="C77" s="147" t="s">
        <v>163</v>
      </c>
      <c r="D77" s="168" t="s">
        <v>184</v>
      </c>
      <c r="E77" s="166"/>
      <c r="G77" s="145">
        <v>310</v>
      </c>
      <c r="H77" s="156">
        <f t="shared" si="1"/>
        <v>0</v>
      </c>
      <c r="I77" s="181"/>
      <c r="J77" s="160"/>
    </row>
    <row r="78" spans="1:10">
      <c r="A78" s="171" t="s">
        <v>185</v>
      </c>
      <c r="C78" s="147" t="s">
        <v>163</v>
      </c>
      <c r="D78" s="168" t="s">
        <v>184</v>
      </c>
      <c r="E78" s="166"/>
      <c r="G78" s="145">
        <v>310</v>
      </c>
      <c r="H78" s="156">
        <f t="shared" si="1"/>
        <v>0</v>
      </c>
      <c r="I78" s="181"/>
      <c r="J78" s="160"/>
    </row>
    <row r="79" spans="1:10">
      <c r="A79" s="171" t="s">
        <v>186</v>
      </c>
      <c r="C79" s="147" t="s">
        <v>160</v>
      </c>
      <c r="D79" s="168" t="s">
        <v>161</v>
      </c>
      <c r="E79" s="166"/>
      <c r="G79" s="145">
        <v>100</v>
      </c>
      <c r="H79" s="156">
        <f t="shared" si="1"/>
        <v>0</v>
      </c>
      <c r="I79" s="181"/>
      <c r="J79" s="160"/>
    </row>
    <row r="80" spans="1:10">
      <c r="A80" s="171" t="s">
        <v>186</v>
      </c>
      <c r="C80" s="147" t="s">
        <v>163</v>
      </c>
      <c r="D80" s="168" t="s">
        <v>164</v>
      </c>
      <c r="E80" s="166"/>
      <c r="G80" s="145">
        <v>310</v>
      </c>
      <c r="H80" s="156">
        <f t="shared" si="1"/>
        <v>0</v>
      </c>
      <c r="I80" s="181"/>
      <c r="J80" s="160"/>
    </row>
    <row r="81" spans="1:10">
      <c r="A81" s="171" t="s">
        <v>186</v>
      </c>
      <c r="C81" s="147" t="s">
        <v>160</v>
      </c>
      <c r="D81" s="168" t="s">
        <v>161</v>
      </c>
      <c r="E81" s="166"/>
      <c r="G81" s="145">
        <v>100</v>
      </c>
      <c r="H81" s="156">
        <f t="shared" si="1"/>
        <v>0</v>
      </c>
      <c r="I81" s="181"/>
      <c r="J81" s="160"/>
    </row>
    <row r="82" spans="1:10">
      <c r="A82" s="171" t="s">
        <v>187</v>
      </c>
      <c r="C82" s="147" t="s">
        <v>160</v>
      </c>
      <c r="D82" s="168" t="s">
        <v>161</v>
      </c>
      <c r="E82" s="166"/>
      <c r="G82" s="145">
        <v>100</v>
      </c>
      <c r="H82" s="156">
        <f t="shared" si="1"/>
        <v>0</v>
      </c>
      <c r="I82" s="181"/>
      <c r="J82" s="160"/>
    </row>
    <row r="83" spans="1:10">
      <c r="A83" s="171" t="s">
        <v>186</v>
      </c>
      <c r="C83" s="147" t="s">
        <v>160</v>
      </c>
      <c r="D83" s="168" t="s">
        <v>161</v>
      </c>
      <c r="E83" s="166"/>
      <c r="G83" s="145">
        <v>100</v>
      </c>
      <c r="H83" s="156">
        <f t="shared" si="1"/>
        <v>0</v>
      </c>
      <c r="I83" s="181"/>
      <c r="J83" s="160"/>
    </row>
    <row r="84" spans="1:10">
      <c r="A84" s="171" t="s">
        <v>188</v>
      </c>
      <c r="C84" s="147" t="s">
        <v>160</v>
      </c>
      <c r="D84" s="168" t="s">
        <v>189</v>
      </c>
      <c r="E84" s="166"/>
      <c r="G84" s="145">
        <v>100</v>
      </c>
      <c r="H84" s="156">
        <f t="shared" si="1"/>
        <v>0</v>
      </c>
      <c r="I84" s="181"/>
      <c r="J84" s="160"/>
    </row>
    <row r="85" spans="1:10">
      <c r="A85" s="171" t="s">
        <v>190</v>
      </c>
      <c r="C85" s="147" t="s">
        <v>160</v>
      </c>
      <c r="D85" s="168" t="s">
        <v>191</v>
      </c>
      <c r="E85" s="166"/>
      <c r="G85" s="145">
        <v>100</v>
      </c>
      <c r="H85" s="156">
        <f t="shared" si="1"/>
        <v>0</v>
      </c>
      <c r="I85" s="181"/>
      <c r="J85" s="160"/>
    </row>
    <row r="86" spans="1:10">
      <c r="A86" s="171" t="s">
        <v>190</v>
      </c>
      <c r="C86" s="147" t="s">
        <v>160</v>
      </c>
      <c r="D86" s="168" t="s">
        <v>191</v>
      </c>
      <c r="E86" s="166"/>
      <c r="G86" s="145">
        <v>100</v>
      </c>
      <c r="H86" s="156">
        <f t="shared" si="1"/>
        <v>0</v>
      </c>
      <c r="I86" s="181"/>
      <c r="J86" s="160"/>
    </row>
    <row r="87" spans="1:10">
      <c r="A87" s="171" t="s">
        <v>190</v>
      </c>
      <c r="C87" s="147" t="s">
        <v>160</v>
      </c>
      <c r="D87" s="168" t="s">
        <v>191</v>
      </c>
      <c r="E87" s="166"/>
      <c r="G87" s="145">
        <v>100</v>
      </c>
      <c r="H87" s="156">
        <f t="shared" si="1"/>
        <v>0</v>
      </c>
      <c r="I87" s="159"/>
      <c r="J87" s="160"/>
    </row>
    <row r="88" spans="1:10">
      <c r="A88" s="171" t="s">
        <v>192</v>
      </c>
      <c r="C88" s="147" t="s">
        <v>160</v>
      </c>
      <c r="D88" s="168" t="s">
        <v>189</v>
      </c>
      <c r="E88" s="166"/>
      <c r="G88" s="145">
        <v>100</v>
      </c>
      <c r="H88" s="156">
        <f t="shared" si="1"/>
        <v>0</v>
      </c>
      <c r="I88" s="159"/>
      <c r="J88" s="160"/>
    </row>
    <row r="89" spans="1:10">
      <c r="A89" s="171" t="s">
        <v>193</v>
      </c>
      <c r="C89" s="147" t="s">
        <v>160</v>
      </c>
      <c r="D89" s="168" t="s">
        <v>161</v>
      </c>
      <c r="E89" s="166"/>
      <c r="G89" s="145">
        <v>100</v>
      </c>
      <c r="H89" s="156">
        <f t="shared" si="1"/>
        <v>0</v>
      </c>
      <c r="I89" s="159"/>
      <c r="J89" s="160"/>
    </row>
    <row r="90" spans="1:10">
      <c r="A90" s="171" t="s">
        <v>193</v>
      </c>
      <c r="C90" s="147" t="s">
        <v>160</v>
      </c>
      <c r="D90" s="168" t="s">
        <v>161</v>
      </c>
      <c r="E90" s="166"/>
      <c r="G90" s="145">
        <v>100</v>
      </c>
      <c r="H90" s="156">
        <f t="shared" si="1"/>
        <v>0</v>
      </c>
      <c r="I90" s="159"/>
      <c r="J90" s="160"/>
    </row>
    <row r="91" spans="1:10" outlineLevel="1">
      <c r="A91" s="171" t="s">
        <v>193</v>
      </c>
      <c r="C91" s="147" t="s">
        <v>160</v>
      </c>
      <c r="D91" s="168" t="s">
        <v>161</v>
      </c>
      <c r="E91" s="166"/>
      <c r="G91" s="145">
        <v>100</v>
      </c>
      <c r="H91" s="156">
        <f t="shared" si="1"/>
        <v>0</v>
      </c>
      <c r="I91" s="159"/>
      <c r="J91" s="160"/>
    </row>
    <row r="92" spans="1:10" outlineLevel="1">
      <c r="A92" s="171" t="s">
        <v>194</v>
      </c>
      <c r="C92" s="147" t="s">
        <v>160</v>
      </c>
      <c r="D92" s="168" t="s">
        <v>161</v>
      </c>
      <c r="E92" s="166"/>
      <c r="G92" s="145">
        <v>100</v>
      </c>
      <c r="H92" s="156">
        <f t="shared" si="1"/>
        <v>0</v>
      </c>
      <c r="I92" s="159"/>
      <c r="J92" s="160"/>
    </row>
    <row r="93" spans="1:10" outlineLevel="1">
      <c r="A93" s="171" t="s">
        <v>194</v>
      </c>
      <c r="C93" s="147" t="s">
        <v>160</v>
      </c>
      <c r="D93" s="168" t="s">
        <v>161</v>
      </c>
      <c r="E93" s="166"/>
      <c r="G93" s="145">
        <v>100</v>
      </c>
      <c r="H93" s="156">
        <f t="shared" si="1"/>
        <v>0</v>
      </c>
      <c r="I93" s="159"/>
      <c r="J93" s="160"/>
    </row>
    <row r="94" spans="1:10" outlineLevel="1">
      <c r="A94" s="171" t="s">
        <v>194</v>
      </c>
      <c r="C94" s="147" t="s">
        <v>160</v>
      </c>
      <c r="D94" s="168" t="s">
        <v>161</v>
      </c>
      <c r="E94" s="166"/>
      <c r="G94" s="145">
        <v>100</v>
      </c>
      <c r="H94" s="156">
        <f t="shared" si="1"/>
        <v>0</v>
      </c>
      <c r="I94" s="159"/>
      <c r="J94" s="160"/>
    </row>
    <row r="95" spans="1:10" outlineLevel="1">
      <c r="A95" s="171" t="s">
        <v>194</v>
      </c>
      <c r="C95" s="147" t="s">
        <v>160</v>
      </c>
      <c r="D95" s="168" t="s">
        <v>161</v>
      </c>
      <c r="E95" s="166"/>
      <c r="G95" s="145">
        <v>100</v>
      </c>
      <c r="H95" s="156">
        <f t="shared" si="1"/>
        <v>0</v>
      </c>
      <c r="I95" s="159"/>
      <c r="J95" s="160"/>
    </row>
    <row r="96" spans="1:10" outlineLevel="1">
      <c r="A96" s="171" t="s">
        <v>195</v>
      </c>
      <c r="C96" s="147" t="s">
        <v>160</v>
      </c>
      <c r="D96" s="168" t="s">
        <v>161</v>
      </c>
      <c r="E96" s="166"/>
      <c r="G96" s="145">
        <v>100</v>
      </c>
      <c r="H96" s="156">
        <f t="shared" si="1"/>
        <v>0</v>
      </c>
      <c r="I96" s="159"/>
      <c r="J96" s="160"/>
    </row>
    <row r="97" spans="1:10" outlineLevel="1">
      <c r="A97" s="171" t="s">
        <v>195</v>
      </c>
      <c r="C97" s="147" t="s">
        <v>160</v>
      </c>
      <c r="D97" s="168" t="s">
        <v>161</v>
      </c>
      <c r="E97" s="166"/>
      <c r="G97" s="145">
        <v>100</v>
      </c>
      <c r="H97" s="156">
        <f t="shared" si="1"/>
        <v>0</v>
      </c>
      <c r="I97" s="159"/>
      <c r="J97" s="160"/>
    </row>
    <row r="98" spans="1:10" outlineLevel="1">
      <c r="A98" s="171" t="s">
        <v>196</v>
      </c>
      <c r="C98" s="147" t="s">
        <v>160</v>
      </c>
      <c r="D98" s="168" t="s">
        <v>161</v>
      </c>
      <c r="E98" s="166"/>
      <c r="G98" s="145">
        <v>100</v>
      </c>
      <c r="H98" s="156">
        <f t="shared" si="1"/>
        <v>0</v>
      </c>
      <c r="I98" s="159"/>
      <c r="J98" s="160"/>
    </row>
    <row r="99" spans="1:10" outlineLevel="1">
      <c r="A99" s="171" t="s">
        <v>196</v>
      </c>
      <c r="C99" s="147" t="s">
        <v>160</v>
      </c>
      <c r="D99" s="168" t="s">
        <v>161</v>
      </c>
      <c r="E99" s="166"/>
      <c r="G99" s="145">
        <v>100</v>
      </c>
      <c r="H99" s="156">
        <f t="shared" si="1"/>
        <v>0</v>
      </c>
      <c r="I99" s="159"/>
      <c r="J99" s="160"/>
    </row>
    <row r="100" spans="1:10" outlineLevel="1">
      <c r="A100" s="171" t="s">
        <v>197</v>
      </c>
      <c r="C100" s="147" t="s">
        <v>160</v>
      </c>
      <c r="D100" s="168" t="s">
        <v>161</v>
      </c>
      <c r="E100" s="166"/>
      <c r="G100" s="145">
        <v>100</v>
      </c>
      <c r="H100" s="156">
        <f t="shared" si="1"/>
        <v>0</v>
      </c>
      <c r="I100" s="159"/>
      <c r="J100" s="160"/>
    </row>
    <row r="101" spans="1:10" outlineLevel="1">
      <c r="A101" s="171" t="s">
        <v>198</v>
      </c>
      <c r="C101" s="147" t="s">
        <v>160</v>
      </c>
      <c r="D101" s="168" t="s">
        <v>161</v>
      </c>
      <c r="E101" s="166"/>
      <c r="G101" s="145">
        <v>100</v>
      </c>
      <c r="H101" s="156">
        <f t="shared" si="1"/>
        <v>0</v>
      </c>
      <c r="I101" s="159"/>
      <c r="J101" s="160"/>
    </row>
    <row r="102" spans="1:10" outlineLevel="1">
      <c r="A102" s="171" t="s">
        <v>199</v>
      </c>
      <c r="C102" s="147" t="s">
        <v>160</v>
      </c>
      <c r="D102" s="168" t="s">
        <v>161</v>
      </c>
      <c r="E102" s="166"/>
      <c r="G102" s="145">
        <v>100</v>
      </c>
      <c r="H102" s="156">
        <f t="shared" si="1"/>
        <v>0</v>
      </c>
      <c r="I102" s="181"/>
      <c r="J102" s="160"/>
    </row>
    <row r="103" spans="1:10">
      <c r="A103" s="171" t="s">
        <v>186</v>
      </c>
      <c r="C103" s="147" t="s">
        <v>160</v>
      </c>
      <c r="D103" s="168" t="s">
        <v>161</v>
      </c>
      <c r="E103" s="166"/>
      <c r="G103" s="145">
        <v>100</v>
      </c>
      <c r="H103" s="156">
        <f t="shared" si="1"/>
        <v>0</v>
      </c>
      <c r="I103" s="181"/>
      <c r="J103" s="160"/>
    </row>
    <row r="104" spans="1:10">
      <c r="A104" s="171" t="s">
        <v>186</v>
      </c>
      <c r="C104" s="147" t="s">
        <v>160</v>
      </c>
      <c r="D104" s="168" t="s">
        <v>161</v>
      </c>
      <c r="E104" s="166"/>
      <c r="G104" s="145">
        <v>100</v>
      </c>
      <c r="H104" s="156">
        <f t="shared" si="1"/>
        <v>0</v>
      </c>
      <c r="I104" s="181"/>
      <c r="J104" s="160"/>
    </row>
    <row r="105" spans="1:10">
      <c r="A105" s="171" t="s">
        <v>200</v>
      </c>
      <c r="C105" s="147" t="s">
        <v>160</v>
      </c>
      <c r="D105" s="168" t="s">
        <v>161</v>
      </c>
      <c r="E105" s="166"/>
      <c r="G105" s="145">
        <v>100</v>
      </c>
      <c r="H105" s="156">
        <f t="shared" si="1"/>
        <v>0</v>
      </c>
      <c r="I105" s="181"/>
      <c r="J105" s="160"/>
    </row>
    <row r="106" spans="1:10">
      <c r="A106" s="171" t="s">
        <v>200</v>
      </c>
      <c r="C106" s="147" t="s">
        <v>160</v>
      </c>
      <c r="D106" s="168" t="s">
        <v>161</v>
      </c>
      <c r="E106" s="166"/>
      <c r="G106" s="145">
        <v>100</v>
      </c>
      <c r="H106" s="156">
        <f t="shared" si="1"/>
        <v>0</v>
      </c>
      <c r="I106" s="181"/>
      <c r="J106" s="160"/>
    </row>
    <row r="107" spans="1:10">
      <c r="A107" s="171" t="s">
        <v>200</v>
      </c>
      <c r="C107" s="147" t="s">
        <v>160</v>
      </c>
      <c r="D107" s="168" t="s">
        <v>161</v>
      </c>
      <c r="E107" s="166"/>
      <c r="G107" s="145">
        <v>100</v>
      </c>
      <c r="H107" s="156">
        <f t="shared" si="1"/>
        <v>0</v>
      </c>
      <c r="I107" s="181"/>
      <c r="J107" s="160"/>
    </row>
    <row r="108" spans="1:10">
      <c r="A108" s="171" t="s">
        <v>186</v>
      </c>
      <c r="C108" s="147" t="s">
        <v>160</v>
      </c>
      <c r="D108" s="168" t="s">
        <v>161</v>
      </c>
      <c r="E108" s="166"/>
      <c r="G108" s="145">
        <v>100</v>
      </c>
      <c r="H108" s="156">
        <f t="shared" si="1"/>
        <v>0</v>
      </c>
      <c r="I108" s="181"/>
      <c r="J108" s="160"/>
    </row>
    <row r="109" spans="1:10">
      <c r="A109" s="171" t="s">
        <v>201</v>
      </c>
      <c r="C109" s="147" t="s">
        <v>160</v>
      </c>
      <c r="D109" s="168" t="s">
        <v>161</v>
      </c>
      <c r="E109" s="166"/>
      <c r="G109" s="145">
        <v>100</v>
      </c>
      <c r="H109" s="156">
        <f t="shared" si="1"/>
        <v>0</v>
      </c>
      <c r="I109" s="181"/>
      <c r="J109" s="160"/>
    </row>
    <row r="110" spans="1:10">
      <c r="A110" s="171" t="s">
        <v>201</v>
      </c>
      <c r="C110" s="147" t="s">
        <v>160</v>
      </c>
      <c r="D110" s="168" t="s">
        <v>161</v>
      </c>
      <c r="E110" s="166"/>
      <c r="G110" s="145">
        <v>100</v>
      </c>
      <c r="H110" s="156">
        <f t="shared" si="1"/>
        <v>0</v>
      </c>
      <c r="I110" s="181"/>
      <c r="J110" s="160"/>
    </row>
    <row r="111" spans="1:10">
      <c r="A111" s="171" t="s">
        <v>202</v>
      </c>
      <c r="C111" s="147" t="s">
        <v>160</v>
      </c>
      <c r="D111" s="168" t="s">
        <v>189</v>
      </c>
      <c r="E111" s="166"/>
      <c r="G111" s="145">
        <v>100</v>
      </c>
      <c r="H111" s="156">
        <f t="shared" si="1"/>
        <v>0</v>
      </c>
      <c r="I111" s="181"/>
      <c r="J111" s="160"/>
    </row>
    <row r="112" spans="1:10">
      <c r="C112" s="172"/>
      <c r="D112" s="180"/>
      <c r="E112" s="166"/>
      <c r="G112" s="182"/>
      <c r="H112" s="161"/>
      <c r="I112" s="181"/>
      <c r="J112" s="160"/>
    </row>
    <row r="113" spans="1:10">
      <c r="F113" s="183"/>
      <c r="G113" s="145"/>
      <c r="I113" s="181"/>
      <c r="J113" s="160"/>
    </row>
    <row r="114" spans="1:10">
      <c r="C114" s="147" t="s">
        <v>203</v>
      </c>
      <c r="F114" s="178">
        <f>SUM(F65:F113)</f>
        <v>0</v>
      </c>
      <c r="G114" s="145"/>
      <c r="H114" s="184">
        <f>SUM(H64:H112)</f>
        <v>0</v>
      </c>
    </row>
    <row r="115" spans="1:10">
      <c r="G115" s="145"/>
      <c r="H115" s="179"/>
      <c r="I115" s="159"/>
      <c r="J115" s="160"/>
    </row>
    <row r="116" spans="1:10">
      <c r="A116" s="170" t="s">
        <v>131</v>
      </c>
      <c r="G116" s="145"/>
      <c r="H116" s="156"/>
      <c r="I116" s="159"/>
      <c r="J116" s="160"/>
    </row>
    <row r="117" spans="1:10">
      <c r="D117" s="180"/>
      <c r="E117" s="166"/>
      <c r="G117" s="145"/>
      <c r="H117" s="156"/>
      <c r="I117" s="159"/>
      <c r="J117" s="160"/>
    </row>
    <row r="118" spans="1:10">
      <c r="C118" s="143" t="s">
        <v>163</v>
      </c>
      <c r="D118" s="143" t="s">
        <v>164</v>
      </c>
      <c r="E118" s="185"/>
      <c r="F118" s="179"/>
      <c r="G118" s="182"/>
      <c r="H118" s="156">
        <f>SUM(F118)</f>
        <v>0</v>
      </c>
      <c r="I118" s="159"/>
      <c r="J118" s="160"/>
    </row>
    <row r="119" spans="1:10">
      <c r="C119" s="143" t="s">
        <v>160</v>
      </c>
      <c r="D119" s="143" t="s">
        <v>164</v>
      </c>
      <c r="E119" s="179"/>
      <c r="F119" s="179"/>
      <c r="G119" s="182"/>
      <c r="H119" s="156">
        <f>SUM(F119)</f>
        <v>0</v>
      </c>
      <c r="I119" s="159"/>
      <c r="J119" s="160"/>
    </row>
    <row r="120" spans="1:10">
      <c r="C120" s="143" t="s">
        <v>163</v>
      </c>
      <c r="D120" s="143" t="s">
        <v>164</v>
      </c>
      <c r="F120" s="179"/>
      <c r="G120" s="145"/>
      <c r="H120" s="156">
        <f>SUM(F120)</f>
        <v>0</v>
      </c>
      <c r="I120" s="159"/>
      <c r="J120" s="160"/>
    </row>
    <row r="121" spans="1:10">
      <c r="F121" s="179"/>
      <c r="G121" s="145"/>
      <c r="H121" s="161">
        <f>SUM(F121)</f>
        <v>0</v>
      </c>
      <c r="I121" s="159"/>
      <c r="J121" s="160"/>
    </row>
    <row r="122" spans="1:10">
      <c r="F122" s="179"/>
      <c r="G122" s="145"/>
      <c r="H122" s="156"/>
      <c r="I122" s="159"/>
      <c r="J122" s="160"/>
    </row>
    <row r="123" spans="1:10">
      <c r="D123" s="186" t="s">
        <v>204</v>
      </c>
      <c r="G123" s="145"/>
      <c r="H123" s="184">
        <f>SUM(H118:H121)</f>
        <v>0</v>
      </c>
      <c r="I123" s="159"/>
      <c r="J123" s="160"/>
    </row>
    <row r="124" spans="1:10">
      <c r="A124" s="170" t="s">
        <v>125</v>
      </c>
      <c r="G124" s="145"/>
      <c r="H124" s="156"/>
      <c r="I124" s="159"/>
      <c r="J124" s="160"/>
    </row>
    <row r="125" spans="1:10">
      <c r="D125" s="180"/>
      <c r="E125" s="166"/>
      <c r="G125" s="145"/>
      <c r="H125" s="156"/>
      <c r="I125" s="164"/>
      <c r="J125" s="160"/>
    </row>
    <row r="126" spans="1:10">
      <c r="A126" s="171" t="s">
        <v>205</v>
      </c>
      <c r="C126" s="143" t="s">
        <v>163</v>
      </c>
      <c r="D126" s="143" t="s">
        <v>164</v>
      </c>
      <c r="E126" s="185"/>
      <c r="F126" s="179"/>
      <c r="G126" s="182"/>
      <c r="H126" s="156">
        <f t="shared" ref="H126:H136" si="2">SUM(F126)</f>
        <v>0</v>
      </c>
      <c r="I126" s="164"/>
      <c r="J126" s="160"/>
    </row>
    <row r="127" spans="1:10" outlineLevel="1">
      <c r="A127" s="171" t="s">
        <v>206</v>
      </c>
      <c r="C127" s="143" t="s">
        <v>160</v>
      </c>
      <c r="D127" s="143" t="s">
        <v>164</v>
      </c>
      <c r="E127" s="179"/>
      <c r="F127" s="179"/>
      <c r="G127" s="182"/>
      <c r="H127" s="156">
        <f t="shared" si="2"/>
        <v>0</v>
      </c>
      <c r="I127" s="164"/>
      <c r="J127" s="160"/>
    </row>
    <row r="128" spans="1:10" outlineLevel="1">
      <c r="A128" s="171" t="s">
        <v>207</v>
      </c>
      <c r="C128" s="143" t="s">
        <v>163</v>
      </c>
      <c r="D128" s="143" t="s">
        <v>164</v>
      </c>
      <c r="F128" s="179"/>
      <c r="G128" s="145"/>
      <c r="H128" s="156">
        <f t="shared" si="2"/>
        <v>0</v>
      </c>
      <c r="I128" s="159"/>
      <c r="J128" s="160"/>
    </row>
    <row r="129" spans="1:10" outlineLevel="1">
      <c r="A129" s="171" t="s">
        <v>208</v>
      </c>
      <c r="F129" s="179"/>
      <c r="G129" s="145"/>
      <c r="H129" s="156">
        <f t="shared" si="2"/>
        <v>0</v>
      </c>
      <c r="I129" s="159"/>
      <c r="J129" s="160"/>
    </row>
    <row r="130" spans="1:10" outlineLevel="1">
      <c r="A130" s="171" t="s">
        <v>181</v>
      </c>
      <c r="F130" s="179"/>
      <c r="G130" s="145"/>
      <c r="H130" s="156">
        <f t="shared" si="2"/>
        <v>0</v>
      </c>
      <c r="I130" s="159"/>
      <c r="J130" s="160"/>
    </row>
    <row r="131" spans="1:10" outlineLevel="1">
      <c r="A131" s="171" t="s">
        <v>181</v>
      </c>
      <c r="F131" s="179"/>
      <c r="G131" s="145"/>
      <c r="H131" s="156">
        <f t="shared" si="2"/>
        <v>0</v>
      </c>
      <c r="I131" s="159"/>
      <c r="J131" s="160"/>
    </row>
    <row r="132" spans="1:10" outlineLevel="1">
      <c r="A132" s="171" t="s">
        <v>181</v>
      </c>
      <c r="F132" s="179"/>
      <c r="G132" s="145"/>
      <c r="H132" s="156">
        <f t="shared" si="2"/>
        <v>0</v>
      </c>
      <c r="I132" s="159"/>
      <c r="J132" s="160"/>
    </row>
    <row r="133" spans="1:10" outlineLevel="1">
      <c r="A133" s="171" t="s">
        <v>181</v>
      </c>
      <c r="F133" s="179"/>
      <c r="G133" s="145"/>
      <c r="H133" s="156">
        <f t="shared" si="2"/>
        <v>0</v>
      </c>
      <c r="I133" s="159"/>
      <c r="J133" s="160"/>
    </row>
    <row r="134" spans="1:10" outlineLevel="1">
      <c r="A134" s="171" t="s">
        <v>209</v>
      </c>
      <c r="F134" s="179"/>
      <c r="G134" s="145"/>
      <c r="H134" s="156">
        <f t="shared" si="2"/>
        <v>0</v>
      </c>
      <c r="I134" s="159"/>
      <c r="J134" s="160"/>
    </row>
    <row r="135" spans="1:10" outlineLevel="1">
      <c r="A135" s="171" t="s">
        <v>181</v>
      </c>
      <c r="F135" s="179"/>
      <c r="G135" s="145"/>
      <c r="H135" s="156">
        <f t="shared" si="2"/>
        <v>0</v>
      </c>
      <c r="I135" s="159"/>
      <c r="J135" s="160"/>
    </row>
    <row r="136" spans="1:10" outlineLevel="1">
      <c r="A136" s="171" t="s">
        <v>181</v>
      </c>
      <c r="F136" s="179"/>
      <c r="G136" s="145"/>
      <c r="H136" s="156">
        <f t="shared" si="2"/>
        <v>0</v>
      </c>
      <c r="I136" s="159"/>
      <c r="J136" s="160"/>
    </row>
    <row r="137" spans="1:10" outlineLevel="1">
      <c r="C137" s="172"/>
      <c r="E137" s="166"/>
      <c r="G137" s="182"/>
      <c r="H137" s="156">
        <f>F137</f>
        <v>0</v>
      </c>
      <c r="I137" s="159"/>
      <c r="J137" s="160"/>
    </row>
    <row r="138" spans="1:10">
      <c r="F138" s="183"/>
      <c r="G138" s="145"/>
      <c r="I138" s="159"/>
      <c r="J138" s="160"/>
    </row>
    <row r="139" spans="1:10">
      <c r="C139" s="147" t="s">
        <v>210</v>
      </c>
      <c r="F139" s="178">
        <f>SUM(F125:F138)</f>
        <v>0</v>
      </c>
      <c r="G139" s="145"/>
      <c r="H139" s="187">
        <f>SUM(H124:H137)</f>
        <v>0</v>
      </c>
    </row>
    <row r="140" spans="1:10">
      <c r="G140" s="145"/>
      <c r="H140" s="146" t="s">
        <v>211</v>
      </c>
      <c r="I140" s="159"/>
      <c r="J140" s="160"/>
    </row>
    <row r="141" spans="1:10">
      <c r="G141" s="145"/>
      <c r="H141" s="179"/>
      <c r="I141" s="159"/>
      <c r="J141" s="160"/>
    </row>
    <row r="142" spans="1:10">
      <c r="G142" s="145"/>
      <c r="H142" s="179"/>
      <c r="I142" s="159"/>
      <c r="J142" s="160"/>
    </row>
    <row r="143" spans="1:10" ht="15.75" thickBot="1">
      <c r="C143" s="171"/>
      <c r="D143" s="186" t="s">
        <v>212</v>
      </c>
      <c r="F143" s="188">
        <f>F13+F26+F62+F114+F139</f>
        <v>0</v>
      </c>
      <c r="G143" s="145"/>
      <c r="H143" s="189">
        <f>H13+H26+H62+H114+H123+H139</f>
        <v>0</v>
      </c>
      <c r="I143" s="190"/>
      <c r="J143" s="160"/>
    </row>
    <row r="144" spans="1:10" ht="13.5" thickTop="1">
      <c r="G144" s="145"/>
    </row>
    <row r="145" spans="5:10">
      <c r="F145" s="191" t="s">
        <v>213</v>
      </c>
      <c r="H145" s="179"/>
    </row>
    <row r="146" spans="5:10">
      <c r="G146" s="145"/>
    </row>
    <row r="147" spans="5:10">
      <c r="E147" s="192" t="s">
        <v>214</v>
      </c>
      <c r="G147" s="145"/>
    </row>
    <row r="148" spans="5:10">
      <c r="E148" s="192" t="s">
        <v>215</v>
      </c>
      <c r="G148" s="145"/>
    </row>
    <row r="149" spans="5:10">
      <c r="E149" s="192" t="s">
        <v>216</v>
      </c>
      <c r="G149" s="145"/>
    </row>
    <row r="150" spans="5:10">
      <c r="E150" s="193" t="s">
        <v>217</v>
      </c>
      <c r="F150" s="170"/>
      <c r="G150" s="170"/>
      <c r="H150" s="170"/>
      <c r="I150" s="194"/>
    </row>
    <row r="151" spans="5:10">
      <c r="E151" s="145"/>
      <c r="H151" s="171"/>
      <c r="I151" s="147" t="s">
        <v>155</v>
      </c>
    </row>
    <row r="152" spans="5:10">
      <c r="E152" s="195"/>
      <c r="F152" s="196" t="s">
        <v>218</v>
      </c>
      <c r="H152" s="196"/>
      <c r="I152" s="147">
        <v>1000</v>
      </c>
    </row>
    <row r="153" spans="5:10">
      <c r="E153" s="195"/>
      <c r="F153" s="196" t="s">
        <v>219</v>
      </c>
      <c r="H153" s="196"/>
      <c r="I153" s="147">
        <v>2100</v>
      </c>
    </row>
    <row r="154" spans="5:10">
      <c r="E154" s="195"/>
      <c r="F154" s="196" t="s">
        <v>220</v>
      </c>
      <c r="H154" s="171"/>
      <c r="I154" s="147">
        <v>2210</v>
      </c>
    </row>
    <row r="155" spans="5:10">
      <c r="E155" s="195"/>
      <c r="F155" s="196" t="s">
        <v>221</v>
      </c>
      <c r="H155" s="171"/>
      <c r="I155" s="147">
        <v>2220</v>
      </c>
      <c r="J155" s="171">
        <f>SUM(H85:H87)</f>
        <v>0</v>
      </c>
    </row>
    <row r="156" spans="5:10">
      <c r="E156" s="195"/>
      <c r="F156" s="196" t="s">
        <v>222</v>
      </c>
      <c r="H156" s="171"/>
      <c r="I156" s="147">
        <v>2300</v>
      </c>
    </row>
    <row r="157" spans="5:10">
      <c r="E157" s="195"/>
      <c r="F157" s="196" t="s">
        <v>223</v>
      </c>
      <c r="H157" s="171"/>
      <c r="I157" s="147">
        <v>2400</v>
      </c>
    </row>
    <row r="158" spans="5:10">
      <c r="E158" s="195"/>
      <c r="F158" s="196" t="s">
        <v>224</v>
      </c>
      <c r="H158" s="171"/>
      <c r="I158" s="147">
        <v>2500</v>
      </c>
    </row>
    <row r="159" spans="5:10">
      <c r="E159" s="195"/>
      <c r="F159" s="196" t="s">
        <v>225</v>
      </c>
      <c r="H159" s="171"/>
      <c r="I159" s="147">
        <v>2600</v>
      </c>
      <c r="J159" s="171">
        <f>SUM(H17,H21,H31:H49,H79,H81:H83,H89:H110)</f>
        <v>0</v>
      </c>
    </row>
    <row r="160" spans="5:10">
      <c r="E160" s="195"/>
      <c r="F160" s="196" t="s">
        <v>226</v>
      </c>
      <c r="H160" s="171"/>
      <c r="I160" s="147">
        <v>2700</v>
      </c>
      <c r="J160" s="171">
        <f>SUM(H67:H78)</f>
        <v>0</v>
      </c>
    </row>
    <row r="161" spans="1:10">
      <c r="E161" s="195"/>
      <c r="F161" s="196" t="s">
        <v>227</v>
      </c>
      <c r="H161" s="171"/>
      <c r="I161" s="147">
        <v>2800</v>
      </c>
      <c r="J161" s="171">
        <f>SUM(H84,H88,H111)</f>
        <v>0</v>
      </c>
    </row>
    <row r="162" spans="1:10">
      <c r="E162" s="195"/>
      <c r="F162" s="196" t="s">
        <v>228</v>
      </c>
      <c r="H162" s="171"/>
      <c r="I162" s="147">
        <v>2900</v>
      </c>
    </row>
    <row r="163" spans="1:10">
      <c r="E163" s="195"/>
      <c r="F163" s="196" t="s">
        <v>229</v>
      </c>
      <c r="H163" s="171"/>
      <c r="I163" s="147">
        <v>3200</v>
      </c>
    </row>
    <row r="164" spans="1:10">
      <c r="E164" s="195"/>
      <c r="F164" s="196" t="s">
        <v>230</v>
      </c>
      <c r="H164" s="196"/>
      <c r="I164" s="147">
        <v>3300</v>
      </c>
    </row>
    <row r="165" spans="1:10">
      <c r="E165" s="195"/>
      <c r="F165" s="196" t="s">
        <v>231</v>
      </c>
      <c r="H165" s="196"/>
      <c r="I165" s="147">
        <v>3100</v>
      </c>
    </row>
    <row r="166" spans="1:10">
      <c r="E166" s="197"/>
      <c r="F166" s="196" t="s">
        <v>232</v>
      </c>
      <c r="H166" s="196"/>
      <c r="I166" s="147">
        <v>4000</v>
      </c>
      <c r="J166" s="198">
        <f>SUM(H18:H19,H50:H58,H80,H139)</f>
        <v>0</v>
      </c>
    </row>
    <row r="167" spans="1:10">
      <c r="E167" s="145"/>
      <c r="G167" s="196"/>
      <c r="H167" s="196"/>
      <c r="J167" s="179"/>
    </row>
    <row r="168" spans="1:10" ht="15.75" thickBot="1">
      <c r="E168" s="145"/>
      <c r="H168" s="171"/>
      <c r="J168" s="199">
        <f>SUM(J152:J166)</f>
        <v>0</v>
      </c>
    </row>
    <row r="169" spans="1:10" ht="15.75" thickTop="1">
      <c r="E169" s="145"/>
      <c r="H169" s="171"/>
      <c r="J169" s="200"/>
    </row>
    <row r="170" spans="1:10" ht="15">
      <c r="E170" s="145"/>
      <c r="H170" s="171"/>
      <c r="J170" s="200"/>
    </row>
    <row r="171" spans="1:10" ht="15">
      <c r="E171" s="145"/>
      <c r="H171" s="171"/>
      <c r="J171" s="200"/>
    </row>
    <row r="172" spans="1:10" ht="15">
      <c r="E172" s="145"/>
      <c r="H172" s="171"/>
      <c r="J172" s="200"/>
    </row>
    <row r="173" spans="1:10">
      <c r="A173" s="201" t="s">
        <v>233</v>
      </c>
    </row>
    <row r="174" spans="1:10">
      <c r="A174" s="201" t="s">
        <v>234</v>
      </c>
    </row>
    <row r="175" spans="1:10">
      <c r="A175" s="201" t="s">
        <v>235</v>
      </c>
    </row>
    <row r="176" spans="1:10" outlineLevel="1">
      <c r="A176" s="201" t="s">
        <v>236</v>
      </c>
      <c r="E176" s="145"/>
    </row>
    <row r="177" spans="1:5">
      <c r="A177" s="201" t="s">
        <v>237</v>
      </c>
      <c r="E177" s="145"/>
    </row>
    <row r="178" spans="1:5">
      <c r="E178" s="145"/>
    </row>
  </sheetData>
  <mergeCells count="2">
    <mergeCell ref="H1:I1"/>
    <mergeCell ref="C4:D4"/>
  </mergeCells>
  <pageMargins left="0.25" right="0.25" top="1.25" bottom="0.75" header="0.3" footer="0.3"/>
  <pageSetup scale="61" fitToHeight="0" orientation="portrait" r:id="rId1"/>
  <headerFooter scaleWithDoc="0">
    <oddFooter>&amp;L&amp;F
&amp;A</oddFooter>
  </headerFooter>
  <rowBreaks count="1" manualBreakCount="1">
    <brk id="14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94051-89B6-43CE-B8CE-7544E29A3CAF}">
  <sheetPr>
    <pageSetUpPr fitToPage="1"/>
  </sheetPr>
  <dimension ref="A1:G29"/>
  <sheetViews>
    <sheetView zoomScaleNormal="100" workbookViewId="0">
      <selection activeCell="A20" sqref="A20"/>
    </sheetView>
  </sheetViews>
  <sheetFormatPr defaultColWidth="10" defaultRowHeight="16.5"/>
  <cols>
    <col min="1" max="1" width="35.28515625" style="203" customWidth="1"/>
    <col min="2" max="2" width="20.42578125" style="203" bestFit="1" customWidth="1"/>
    <col min="3" max="3" width="3.42578125" style="203" customWidth="1"/>
    <col min="4" max="4" width="18.7109375" style="203" bestFit="1" customWidth="1"/>
    <col min="5" max="5" width="2.85546875" style="203" customWidth="1"/>
    <col min="6" max="6" width="20.28515625" style="204" bestFit="1" customWidth="1"/>
    <col min="7" max="7" width="9.42578125" style="204" customWidth="1"/>
    <col min="8" max="16384" width="10" style="204"/>
  </cols>
  <sheetData>
    <row r="1" spans="1:7">
      <c r="A1" s="202" t="s">
        <v>238</v>
      </c>
    </row>
    <row r="2" spans="1:7">
      <c r="A2" s="202" t="s">
        <v>663</v>
      </c>
    </row>
    <row r="3" spans="1:7">
      <c r="A3" s="202" t="s">
        <v>672</v>
      </c>
    </row>
    <row r="4" spans="1:7">
      <c r="A4" s="396" t="s">
        <v>664</v>
      </c>
      <c r="B4" s="397"/>
      <c r="C4" s="397"/>
      <c r="D4" s="397"/>
      <c r="E4" s="397"/>
      <c r="F4" s="397"/>
      <c r="G4" s="397"/>
    </row>
    <row r="5" spans="1:7">
      <c r="A5" s="397"/>
      <c r="B5" s="397"/>
      <c r="C5" s="397"/>
      <c r="D5" s="397"/>
      <c r="E5" s="397"/>
      <c r="F5" s="397"/>
      <c r="G5" s="397"/>
    </row>
    <row r="6" spans="1:7">
      <c r="A6" s="205"/>
      <c r="B6" s="205"/>
      <c r="C6" s="205"/>
      <c r="D6" s="205"/>
      <c r="E6" s="205"/>
      <c r="F6" s="205"/>
      <c r="G6" s="205"/>
    </row>
    <row r="8" spans="1:7">
      <c r="A8" s="202" t="s">
        <v>239</v>
      </c>
    </row>
    <row r="9" spans="1:7">
      <c r="A9" s="235" t="s">
        <v>630</v>
      </c>
      <c r="B9" s="206" t="s">
        <v>666</v>
      </c>
      <c r="C9" s="207"/>
      <c r="D9" s="206" t="s">
        <v>240</v>
      </c>
      <c r="E9" s="206"/>
      <c r="F9" s="208" t="s">
        <v>241</v>
      </c>
    </row>
    <row r="10" spans="1:7">
      <c r="A10" s="209"/>
      <c r="B10" s="206" t="s">
        <v>242</v>
      </c>
      <c r="C10" s="210"/>
      <c r="D10" s="206" t="s">
        <v>667</v>
      </c>
      <c r="E10" s="206"/>
      <c r="F10" s="208" t="s">
        <v>243</v>
      </c>
    </row>
    <row r="11" spans="1:7">
      <c r="B11" s="211"/>
      <c r="C11" s="211"/>
    </row>
    <row r="12" spans="1:7">
      <c r="B12" s="211"/>
      <c r="C12" s="211"/>
    </row>
    <row r="13" spans="1:7">
      <c r="A13" s="209" t="s">
        <v>665</v>
      </c>
      <c r="B13" s="212"/>
      <c r="D13" s="213"/>
      <c r="F13" s="212">
        <f>+B13-D13</f>
        <v>0</v>
      </c>
    </row>
    <row r="15" spans="1:7" ht="17.25" thickBot="1">
      <c r="A15" s="209"/>
      <c r="B15" s="214">
        <f>SUM(B13:B13)</f>
        <v>0</v>
      </c>
      <c r="D15" s="214">
        <f>SUM(D13:D13)</f>
        <v>0</v>
      </c>
      <c r="F15" s="214">
        <f>SUM(F13:F13)</f>
        <v>0</v>
      </c>
    </row>
    <row r="16" spans="1:7" ht="17.25" thickTop="1">
      <c r="A16" s="209"/>
    </row>
    <row r="17" spans="1:6">
      <c r="A17" s="209"/>
      <c r="B17" s="202"/>
      <c r="C17" s="202"/>
      <c r="D17" s="215"/>
    </row>
    <row r="18" spans="1:6">
      <c r="A18" s="216" t="s">
        <v>695</v>
      </c>
      <c r="B18" s="212"/>
      <c r="D18" s="217"/>
    </row>
    <row r="19" spans="1:6">
      <c r="B19" s="218" t="s">
        <v>669</v>
      </c>
      <c r="D19" s="219" t="s">
        <v>670</v>
      </c>
      <c r="E19" s="220"/>
      <c r="F19" s="221"/>
    </row>
    <row r="20" spans="1:6">
      <c r="A20" s="220" t="s">
        <v>671</v>
      </c>
      <c r="B20" s="222"/>
      <c r="C20" s="223"/>
      <c r="D20" s="224">
        <v>0</v>
      </c>
      <c r="E20" s="220"/>
      <c r="F20" s="225"/>
    </row>
    <row r="21" spans="1:6">
      <c r="A21" s="220" t="s">
        <v>668</v>
      </c>
      <c r="B21" s="226"/>
      <c r="D21" s="226"/>
      <c r="E21" s="220"/>
      <c r="F21" s="227"/>
    </row>
    <row r="22" spans="1:6">
      <c r="A22" s="220"/>
      <c r="B22" s="226"/>
      <c r="D22" s="226"/>
      <c r="E22" s="220"/>
      <c r="F22" s="227"/>
    </row>
    <row r="23" spans="1:6">
      <c r="A23" s="220"/>
      <c r="B23" s="226"/>
      <c r="D23" s="226"/>
      <c r="E23" s="220"/>
      <c r="F23" s="227"/>
    </row>
    <row r="24" spans="1:6">
      <c r="A24" s="220"/>
      <c r="B24" s="226"/>
      <c r="D24" s="226"/>
      <c r="E24" s="220"/>
      <c r="F24" s="227"/>
    </row>
    <row r="25" spans="1:6">
      <c r="A25" s="220"/>
      <c r="B25" s="226"/>
      <c r="C25" s="211"/>
      <c r="D25" s="226"/>
      <c r="E25" s="220"/>
      <c r="F25" s="227"/>
    </row>
    <row r="26" spans="1:6">
      <c r="A26" s="220"/>
      <c r="B26" s="226"/>
      <c r="C26" s="211"/>
      <c r="D26" s="226"/>
      <c r="E26" s="220"/>
      <c r="F26" s="227"/>
    </row>
    <row r="27" spans="1:6" ht="17.25" thickBot="1">
      <c r="B27" s="228">
        <f>SUM(B20:B26)</f>
        <v>0</v>
      </c>
      <c r="C27" s="209"/>
      <c r="D27" s="228">
        <f>SUM(D20:D26)</f>
        <v>0</v>
      </c>
      <c r="F27" s="227"/>
    </row>
    <row r="28" spans="1:6" ht="17.25" thickTop="1">
      <c r="A28" s="209"/>
      <c r="B28" s="211"/>
      <c r="D28" s="211"/>
      <c r="F28" s="229"/>
    </row>
    <row r="29" spans="1:6">
      <c r="A29" s="230"/>
    </row>
  </sheetData>
  <mergeCells count="1">
    <mergeCell ref="A4:G5"/>
  </mergeCells>
  <pageMargins left="0.25" right="0.25" top="1.25" bottom="0.5" header="0.3" footer="0.3"/>
  <pageSetup scale="77" orientation="portrait" r:id="rId1"/>
  <headerFooter scaleWithDoc="0">
    <oddFooter>&amp;L&amp;F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D6F8-AA77-4EA1-9A74-1CB2BF5BD6E4}">
  <sheetPr>
    <tabColor rgb="FF99FFCC"/>
  </sheetPr>
  <dimension ref="A1:M101"/>
  <sheetViews>
    <sheetView zoomScaleNormal="100" workbookViewId="0">
      <selection activeCell="O25" sqref="O25"/>
    </sheetView>
  </sheetViews>
  <sheetFormatPr defaultRowHeight="15"/>
  <cols>
    <col min="1" max="2" width="2.7109375" style="28" customWidth="1"/>
    <col min="3" max="13" width="9.140625" style="28"/>
  </cols>
  <sheetData>
    <row r="1" spans="1:3">
      <c r="A1" s="27"/>
    </row>
    <row r="2" spans="1:3" ht="18.75">
      <c r="A2" s="309" t="s">
        <v>411</v>
      </c>
    </row>
    <row r="3" spans="1:3">
      <c r="A3" s="29"/>
    </row>
    <row r="4" spans="1:3" ht="15" customHeight="1">
      <c r="A4" s="62" t="s">
        <v>420</v>
      </c>
      <c r="B4" s="62"/>
      <c r="C4" s="62"/>
    </row>
    <row r="5" spans="1:3" ht="15" customHeight="1">
      <c r="A5" s="62" t="s">
        <v>430</v>
      </c>
      <c r="B5" s="62"/>
      <c r="C5" s="62"/>
    </row>
    <row r="6" spans="1:3" ht="15" customHeight="1">
      <c r="A6" s="62" t="s">
        <v>429</v>
      </c>
      <c r="B6" s="62"/>
      <c r="C6" s="62"/>
    </row>
    <row r="7" spans="1:3" ht="15.75">
      <c r="A7" s="62" t="s">
        <v>28</v>
      </c>
      <c r="B7" s="62" t="s">
        <v>413</v>
      </c>
      <c r="C7" s="62"/>
    </row>
    <row r="8" spans="1:3" ht="15.75">
      <c r="A8" s="62"/>
      <c r="B8" s="62" t="s">
        <v>412</v>
      </c>
      <c r="C8" s="62"/>
    </row>
    <row r="9" spans="1:3" ht="15.75">
      <c r="A9" s="62" t="s">
        <v>29</v>
      </c>
      <c r="B9" s="62" t="s">
        <v>414</v>
      </c>
      <c r="C9" s="62"/>
    </row>
    <row r="10" spans="1:3" ht="15.75">
      <c r="A10" s="62"/>
      <c r="B10" s="62" t="s">
        <v>431</v>
      </c>
      <c r="C10" s="62"/>
    </row>
    <row r="11" spans="1:3" ht="15.75">
      <c r="A11" s="62" t="s">
        <v>30</v>
      </c>
      <c r="B11" s="62" t="s">
        <v>422</v>
      </c>
      <c r="C11" s="62"/>
    </row>
    <row r="12" spans="1:3" ht="15.75">
      <c r="A12" s="62"/>
      <c r="B12" s="62" t="s">
        <v>415</v>
      </c>
      <c r="C12" s="62"/>
    </row>
    <row r="13" spans="1:3" ht="15.75">
      <c r="A13" s="62" t="s">
        <v>31</v>
      </c>
      <c r="B13" s="62" t="s">
        <v>416</v>
      </c>
      <c r="C13" s="62"/>
    </row>
    <row r="14" spans="1:3" ht="15.75">
      <c r="A14" s="62"/>
      <c r="B14" s="62" t="s">
        <v>432</v>
      </c>
      <c r="C14" s="62"/>
    </row>
    <row r="17" spans="1:11" ht="15.75">
      <c r="A17" s="310" t="s">
        <v>433</v>
      </c>
      <c r="B17" s="311"/>
      <c r="C17" s="311"/>
      <c r="D17" s="311"/>
      <c r="E17" s="311"/>
      <c r="F17" s="311"/>
      <c r="G17" s="311"/>
      <c r="H17" s="311"/>
      <c r="I17" s="311"/>
      <c r="J17" s="311"/>
      <c r="K17" s="311"/>
    </row>
    <row r="18" spans="1:11" ht="15.75">
      <c r="A18" s="310" t="s">
        <v>529</v>
      </c>
      <c r="B18" s="311"/>
      <c r="C18" s="311"/>
      <c r="D18" s="311"/>
      <c r="E18" s="311"/>
      <c r="F18" s="311"/>
      <c r="G18" s="311"/>
      <c r="H18" s="311"/>
      <c r="I18" s="311"/>
      <c r="J18" s="311"/>
      <c r="K18" s="311"/>
    </row>
    <row r="19" spans="1:11" ht="15.75">
      <c r="A19" s="62"/>
    </row>
    <row r="20" spans="1:11" ht="15.75">
      <c r="A20" s="95" t="s">
        <v>419</v>
      </c>
      <c r="B20" s="62"/>
      <c r="C20" s="62"/>
    </row>
    <row r="21" spans="1:11" ht="15.75">
      <c r="A21" s="62" t="s">
        <v>436</v>
      </c>
      <c r="B21" s="62"/>
      <c r="C21" s="62"/>
    </row>
    <row r="22" spans="1:11" ht="15.75">
      <c r="A22" s="62" t="s">
        <v>437</v>
      </c>
      <c r="B22" s="62"/>
      <c r="C22" s="62"/>
    </row>
    <row r="23" spans="1:11" ht="15.75">
      <c r="A23" s="62" t="s">
        <v>438</v>
      </c>
      <c r="B23" s="62"/>
      <c r="C23" s="62"/>
    </row>
    <row r="24" spans="1:11" ht="15.75">
      <c r="A24" s="62"/>
      <c r="B24" s="62"/>
      <c r="C24" s="62"/>
    </row>
    <row r="25" spans="1:11" ht="15.75">
      <c r="A25" s="62" t="s">
        <v>421</v>
      </c>
      <c r="B25" s="62"/>
      <c r="C25" s="62"/>
    </row>
    <row r="26" spans="1:11" ht="15.75">
      <c r="A26" s="62" t="s">
        <v>44</v>
      </c>
      <c r="B26" s="62"/>
      <c r="C26" s="62"/>
    </row>
    <row r="27" spans="1:11" ht="15.75">
      <c r="A27" s="62"/>
      <c r="B27" s="62" t="s">
        <v>423</v>
      </c>
      <c r="C27" s="62"/>
    </row>
    <row r="28" spans="1:11" ht="15.75">
      <c r="A28" s="62"/>
      <c r="B28" s="62" t="s">
        <v>526</v>
      </c>
      <c r="C28" s="62"/>
    </row>
    <row r="29" spans="1:11" ht="15.75">
      <c r="A29" s="62"/>
      <c r="B29" s="62" t="s">
        <v>525</v>
      </c>
      <c r="C29" s="62"/>
    </row>
    <row r="30" spans="1:11" ht="15.75">
      <c r="A30" s="62"/>
      <c r="B30" s="62"/>
      <c r="C30" s="62"/>
    </row>
    <row r="31" spans="1:11" ht="15.75">
      <c r="A31" s="62"/>
      <c r="B31" s="62"/>
      <c r="C31" s="62"/>
    </row>
    <row r="32" spans="1:11" ht="15.75">
      <c r="A32" s="62" t="s">
        <v>428</v>
      </c>
      <c r="B32" s="62"/>
      <c r="C32" s="62"/>
    </row>
    <row r="33" spans="1:3" ht="15.75">
      <c r="A33" s="62" t="s">
        <v>28</v>
      </c>
      <c r="B33" s="62" t="s">
        <v>424</v>
      </c>
      <c r="C33" s="62"/>
    </row>
    <row r="34" spans="1:3" ht="15.75">
      <c r="A34" s="95"/>
      <c r="B34" s="62" t="s">
        <v>425</v>
      </c>
      <c r="C34" s="62"/>
    </row>
    <row r="35" spans="1:3" ht="15.75">
      <c r="A35" s="62"/>
      <c r="B35" s="62" t="s">
        <v>32</v>
      </c>
      <c r="C35" s="62"/>
    </row>
    <row r="36" spans="1:3" ht="15.75">
      <c r="A36" s="62" t="s">
        <v>29</v>
      </c>
      <c r="B36" s="62" t="s">
        <v>426</v>
      </c>
      <c r="C36" s="62"/>
    </row>
    <row r="37" spans="1:3" ht="15.75">
      <c r="A37" s="62"/>
      <c r="B37" s="62" t="s">
        <v>427</v>
      </c>
      <c r="C37" s="62"/>
    </row>
    <row r="38" spans="1:3" ht="15.75">
      <c r="A38" s="62"/>
      <c r="B38" s="62" t="s">
        <v>33</v>
      </c>
      <c r="C38" s="62"/>
    </row>
    <row r="39" spans="1:3" ht="15.75">
      <c r="A39" s="62" t="s">
        <v>34</v>
      </c>
      <c r="B39" s="62" t="s">
        <v>434</v>
      </c>
      <c r="C39" s="62"/>
    </row>
    <row r="40" spans="1:3" ht="15.75">
      <c r="A40" s="62"/>
      <c r="B40" s="62" t="s">
        <v>435</v>
      </c>
      <c r="C40" s="62"/>
    </row>
    <row r="57" spans="1:1">
      <c r="A57" s="31"/>
    </row>
    <row r="58" spans="1:1">
      <c r="A58" s="31"/>
    </row>
    <row r="61" spans="1:1">
      <c r="A61" s="31"/>
    </row>
    <row r="63" spans="1:1">
      <c r="A63" s="31"/>
    </row>
    <row r="64" spans="1:1">
      <c r="A64" s="31"/>
    </row>
    <row r="65" spans="1:2">
      <c r="A65" s="31"/>
    </row>
    <row r="67" spans="1:2">
      <c r="B67" s="29"/>
    </row>
    <row r="68" spans="1:2">
      <c r="B68" s="29"/>
    </row>
    <row r="69" spans="1:2">
      <c r="B69" s="30"/>
    </row>
    <row r="70" spans="1:2">
      <c r="B70" s="29"/>
    </row>
    <row r="73" spans="1:2">
      <c r="B73" s="29"/>
    </row>
    <row r="74" spans="1:2">
      <c r="B74" s="30"/>
    </row>
    <row r="75" spans="1:2">
      <c r="B75" s="29"/>
    </row>
    <row r="78" spans="1:2">
      <c r="B78" s="30"/>
    </row>
    <row r="79" spans="1:2">
      <c r="B79" s="29"/>
    </row>
    <row r="80" spans="1:2">
      <c r="B80" s="29"/>
    </row>
    <row r="81" spans="2:3">
      <c r="B81" s="29"/>
    </row>
    <row r="82" spans="2:3">
      <c r="B82" s="30"/>
    </row>
    <row r="84" spans="2:3">
      <c r="B84" s="29"/>
    </row>
    <row r="85" spans="2:3">
      <c r="C85" s="30"/>
    </row>
    <row r="98" spans="2:3">
      <c r="B98" s="30"/>
    </row>
    <row r="101" spans="2:3">
      <c r="C101"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09D6-0714-46B2-90BB-AA5E4118FE14}">
  <dimension ref="A1:R56"/>
  <sheetViews>
    <sheetView zoomScaleNormal="100" workbookViewId="0">
      <selection activeCell="F23" sqref="F23"/>
    </sheetView>
  </sheetViews>
  <sheetFormatPr defaultRowHeight="15"/>
  <cols>
    <col min="1" max="1" width="7.85546875" bestFit="1" customWidth="1"/>
    <col min="2" max="2" width="2.7109375" customWidth="1"/>
    <col min="3" max="3" width="37.7109375" customWidth="1"/>
    <col min="4" max="4" width="19.5703125" customWidth="1"/>
    <col min="5" max="5" width="14.140625" customWidth="1"/>
    <col min="6" max="6" width="18.5703125" customWidth="1"/>
    <col min="7" max="7" width="14.42578125" customWidth="1"/>
    <col min="8" max="8" width="1.85546875" customWidth="1"/>
    <col min="9" max="9" width="11.5703125" customWidth="1"/>
    <col min="10" max="10" width="1.85546875" customWidth="1"/>
    <col min="11" max="11" width="14.28515625" bestFit="1" customWidth="1"/>
    <col min="12" max="12" width="10.42578125" customWidth="1"/>
    <col min="13" max="13" width="25.5703125" customWidth="1"/>
    <col min="14" max="14" width="11.85546875" customWidth="1"/>
    <col min="15" max="15" width="25.5703125" customWidth="1"/>
    <col min="16" max="16" width="11.85546875" customWidth="1"/>
    <col min="17" max="17" width="15" bestFit="1" customWidth="1"/>
  </cols>
  <sheetData>
    <row r="1" spans="1:18">
      <c r="A1" s="88" t="s">
        <v>340</v>
      </c>
    </row>
    <row r="3" spans="1:18">
      <c r="A3" t="s">
        <v>35</v>
      </c>
      <c r="B3" t="s">
        <v>51</v>
      </c>
    </row>
    <row r="5" spans="1:18">
      <c r="A5" t="s">
        <v>36</v>
      </c>
      <c r="B5" t="s">
        <v>37</v>
      </c>
    </row>
    <row r="6" spans="1:18">
      <c r="B6" t="s">
        <v>52</v>
      </c>
      <c r="C6" t="s">
        <v>60</v>
      </c>
    </row>
    <row r="7" spans="1:18">
      <c r="B7" t="s">
        <v>61</v>
      </c>
      <c r="C7" t="s">
        <v>62</v>
      </c>
    </row>
    <row r="12" spans="1:18" ht="75">
      <c r="C12" s="32" t="s">
        <v>439</v>
      </c>
      <c r="D12" s="34" t="s">
        <v>441</v>
      </c>
      <c r="E12" s="34" t="s">
        <v>442</v>
      </c>
      <c r="F12" s="34" t="s">
        <v>41</v>
      </c>
      <c r="G12" s="34" t="s">
        <v>42</v>
      </c>
      <c r="H12" s="34"/>
      <c r="I12" s="34" t="s">
        <v>43</v>
      </c>
      <c r="J12" s="34"/>
      <c r="K12" s="34" t="s">
        <v>38</v>
      </c>
      <c r="L12" s="33" t="s">
        <v>39</v>
      </c>
      <c r="M12" s="34" t="s">
        <v>96</v>
      </c>
      <c r="N12" s="33" t="s">
        <v>39</v>
      </c>
      <c r="O12" s="34" t="s">
        <v>40</v>
      </c>
      <c r="P12" s="34" t="s">
        <v>67</v>
      </c>
      <c r="Q12" s="34" t="s">
        <v>440</v>
      </c>
    </row>
    <row r="13" spans="1:18" ht="26.25">
      <c r="A13" s="87" t="s">
        <v>274</v>
      </c>
      <c r="C13" s="236" t="s">
        <v>684</v>
      </c>
      <c r="D13" s="238">
        <v>44743</v>
      </c>
      <c r="E13" s="238">
        <v>45838</v>
      </c>
      <c r="F13" s="240" t="s">
        <v>680</v>
      </c>
      <c r="G13" s="241">
        <f>5000</f>
        <v>5000</v>
      </c>
      <c r="H13" s="3"/>
      <c r="I13" s="241">
        <f>5000*1</f>
        <v>5000</v>
      </c>
      <c r="J13" s="3"/>
      <c r="K13" s="242" t="s">
        <v>254</v>
      </c>
      <c r="M13" s="242" t="s">
        <v>255</v>
      </c>
      <c r="O13" s="242" t="s">
        <v>255</v>
      </c>
      <c r="P13" s="86"/>
      <c r="Q13" s="243" t="s">
        <v>681</v>
      </c>
      <c r="R13" s="86"/>
    </row>
    <row r="14" spans="1:18" ht="30" customHeight="1" thickBot="1">
      <c r="A14" s="87"/>
      <c r="C14" s="236"/>
      <c r="M14" s="260"/>
      <c r="N14" s="260"/>
      <c r="O14" s="363" t="s">
        <v>682</v>
      </c>
      <c r="P14" s="363"/>
      <c r="Q14" s="86"/>
      <c r="R14" s="86"/>
    </row>
    <row r="15" spans="1:18">
      <c r="A15" s="87"/>
      <c r="C15" s="259"/>
      <c r="D15" s="244"/>
      <c r="E15" s="359" t="s">
        <v>508</v>
      </c>
      <c r="F15" s="359"/>
      <c r="G15" s="359"/>
      <c r="H15" s="326"/>
      <c r="I15" s="359" t="s">
        <v>509</v>
      </c>
      <c r="J15" s="359"/>
      <c r="K15" s="360"/>
      <c r="M15" s="361"/>
      <c r="N15" s="361"/>
      <c r="O15" s="325" t="s">
        <v>683</v>
      </c>
      <c r="P15" s="86"/>
      <c r="Q15" s="86"/>
      <c r="R15" s="86"/>
    </row>
    <row r="16" spans="1:18">
      <c r="A16" s="87"/>
      <c r="D16" s="245"/>
      <c r="E16" s="252" t="s">
        <v>257</v>
      </c>
      <c r="F16" s="251"/>
      <c r="G16" s="252" t="s">
        <v>256</v>
      </c>
      <c r="I16" s="252" t="s">
        <v>257</v>
      </c>
      <c r="K16" s="246" t="s">
        <v>256</v>
      </c>
      <c r="M16" s="361"/>
      <c r="N16" s="361"/>
      <c r="O16" s="86"/>
      <c r="P16" s="86"/>
      <c r="Q16" s="86"/>
      <c r="R16" s="86"/>
    </row>
    <row r="17" spans="1:18">
      <c r="A17" s="87"/>
      <c r="D17" s="253" t="s">
        <v>258</v>
      </c>
      <c r="E17" s="254" t="s">
        <v>255</v>
      </c>
      <c r="F17" s="329"/>
      <c r="G17" s="254" t="s">
        <v>255</v>
      </c>
      <c r="H17" s="255"/>
      <c r="I17" s="254" t="s">
        <v>255</v>
      </c>
      <c r="J17" s="255"/>
      <c r="K17" s="256" t="s">
        <v>255</v>
      </c>
      <c r="M17" s="361"/>
      <c r="N17" s="361"/>
      <c r="O17" s="86"/>
      <c r="P17" s="86"/>
      <c r="Q17" s="86"/>
      <c r="R17" s="86"/>
    </row>
    <row r="18" spans="1:18">
      <c r="A18" s="87"/>
      <c r="D18" s="253" t="s">
        <v>259</v>
      </c>
      <c r="E18" s="254" t="s">
        <v>255</v>
      </c>
      <c r="F18" s="329"/>
      <c r="G18" s="254" t="s">
        <v>255</v>
      </c>
      <c r="H18" s="255"/>
      <c r="I18" s="254" t="s">
        <v>255</v>
      </c>
      <c r="J18" s="255"/>
      <c r="K18" s="256" t="s">
        <v>255</v>
      </c>
      <c r="O18" s="86"/>
      <c r="P18" s="86"/>
      <c r="Q18" s="86"/>
      <c r="R18" s="86"/>
    </row>
    <row r="19" spans="1:18">
      <c r="A19" s="87"/>
      <c r="D19" s="253" t="s">
        <v>260</v>
      </c>
      <c r="E19" s="254" t="s">
        <v>255</v>
      </c>
      <c r="F19" s="329"/>
      <c r="G19" s="254" t="s">
        <v>255</v>
      </c>
      <c r="H19" s="255"/>
      <c r="I19" s="254" t="s">
        <v>255</v>
      </c>
      <c r="J19" s="255"/>
      <c r="K19" s="256" t="s">
        <v>255</v>
      </c>
      <c r="O19" s="86"/>
      <c r="P19" s="86"/>
      <c r="Q19" s="86"/>
      <c r="R19" s="86"/>
    </row>
    <row r="20" spans="1:18">
      <c r="A20" s="87"/>
      <c r="D20" s="247" t="s">
        <v>261</v>
      </c>
      <c r="E20" s="327" t="s">
        <v>262</v>
      </c>
      <c r="F20" s="327"/>
      <c r="G20" s="252" t="s">
        <v>255</v>
      </c>
      <c r="I20" s="252" t="s">
        <v>255</v>
      </c>
      <c r="K20" s="246" t="s">
        <v>255</v>
      </c>
      <c r="O20" s="86"/>
      <c r="P20" s="86"/>
      <c r="Q20" s="86"/>
      <c r="R20" s="86"/>
    </row>
    <row r="21" spans="1:18" ht="15.75" thickBot="1">
      <c r="A21" s="87"/>
      <c r="D21" s="248" t="s">
        <v>276</v>
      </c>
      <c r="E21" s="328" t="s">
        <v>262</v>
      </c>
      <c r="F21" s="328"/>
      <c r="G21" s="277" t="s">
        <v>255</v>
      </c>
      <c r="H21" s="249"/>
      <c r="I21" s="277" t="s">
        <v>255</v>
      </c>
      <c r="J21" s="249"/>
      <c r="K21" s="250" t="s">
        <v>255</v>
      </c>
      <c r="O21" s="86"/>
      <c r="P21" s="86"/>
      <c r="Q21" s="86"/>
      <c r="R21" s="86"/>
    </row>
    <row r="22" spans="1:18">
      <c r="A22" s="87"/>
      <c r="D22" s="251"/>
      <c r="E22" s="257"/>
      <c r="F22" s="252"/>
      <c r="G22" s="252"/>
      <c r="I22" s="252"/>
      <c r="K22" s="252"/>
      <c r="O22" s="86"/>
      <c r="P22" s="86"/>
      <c r="Q22" s="86"/>
      <c r="R22" s="86"/>
    </row>
    <row r="23" spans="1:18" ht="26.25">
      <c r="A23" s="87" t="s">
        <v>275</v>
      </c>
      <c r="C23" s="237" t="s">
        <v>696</v>
      </c>
      <c r="D23" s="238">
        <v>44927</v>
      </c>
      <c r="E23" s="239">
        <v>45657</v>
      </c>
      <c r="F23" s="240" t="s">
        <v>697</v>
      </c>
      <c r="G23" s="241">
        <v>20000</v>
      </c>
      <c r="I23" s="241">
        <v>20000</v>
      </c>
      <c r="K23" s="242" t="s">
        <v>698</v>
      </c>
      <c r="L23" s="262"/>
      <c r="M23" s="242" t="s">
        <v>255</v>
      </c>
      <c r="N23" s="262"/>
      <c r="O23" s="242">
        <v>1</v>
      </c>
      <c r="P23" s="86"/>
      <c r="Q23" s="243" t="s">
        <v>681</v>
      </c>
      <c r="R23" s="86"/>
    </row>
    <row r="24" spans="1:18" ht="27.95" customHeight="1" thickBot="1">
      <c r="A24" s="87"/>
      <c r="D24" s="238"/>
      <c r="E24" s="239"/>
      <c r="F24" s="240"/>
      <c r="G24" s="241"/>
      <c r="I24" s="241"/>
      <c r="K24" s="242"/>
      <c r="O24" s="363" t="s">
        <v>700</v>
      </c>
      <c r="P24" s="363"/>
      <c r="Q24" s="260"/>
      <c r="R24" s="86"/>
    </row>
    <row r="25" spans="1:18" ht="26.25" customHeight="1">
      <c r="A25" s="87"/>
      <c r="D25" s="244"/>
      <c r="E25" s="359" t="s">
        <v>508</v>
      </c>
      <c r="F25" s="359"/>
      <c r="G25" s="359"/>
      <c r="H25" s="326"/>
      <c r="I25" s="359" t="s">
        <v>509</v>
      </c>
      <c r="J25" s="359"/>
      <c r="K25" s="360"/>
      <c r="O25" s="363" t="s">
        <v>701</v>
      </c>
      <c r="P25" s="363"/>
      <c r="Q25" s="260"/>
      <c r="R25" s="86"/>
    </row>
    <row r="26" spans="1:18">
      <c r="A26" s="87"/>
      <c r="D26" s="245"/>
      <c r="E26" s="252" t="s">
        <v>257</v>
      </c>
      <c r="F26" s="252"/>
      <c r="G26" s="251" t="s">
        <v>256</v>
      </c>
      <c r="I26" s="251" t="s">
        <v>257</v>
      </c>
      <c r="K26" s="246" t="s">
        <v>256</v>
      </c>
      <c r="O26" s="361" t="s">
        <v>699</v>
      </c>
      <c r="P26" s="361"/>
      <c r="Q26" s="271"/>
      <c r="R26" s="86"/>
    </row>
    <row r="27" spans="1:18">
      <c r="A27" s="87"/>
      <c r="D27" s="253" t="s">
        <v>258</v>
      </c>
      <c r="E27" s="254" t="s">
        <v>255</v>
      </c>
      <c r="F27" s="329"/>
      <c r="G27" s="329" t="s">
        <v>255</v>
      </c>
      <c r="H27" s="255"/>
      <c r="I27" s="254" t="s">
        <v>255</v>
      </c>
      <c r="J27" s="255"/>
      <c r="K27" s="256" t="s">
        <v>255</v>
      </c>
      <c r="O27" s="361" t="s">
        <v>702</v>
      </c>
      <c r="P27" s="361"/>
      <c r="Q27" s="86"/>
      <c r="R27" s="86"/>
    </row>
    <row r="28" spans="1:18">
      <c r="A28" s="87"/>
      <c r="D28" s="253" t="s">
        <v>259</v>
      </c>
      <c r="E28" s="254" t="s">
        <v>255</v>
      </c>
      <c r="F28" s="329"/>
      <c r="G28" s="329" t="s">
        <v>255</v>
      </c>
      <c r="H28" s="255"/>
      <c r="I28" s="254" t="s">
        <v>255</v>
      </c>
      <c r="J28" s="255"/>
      <c r="K28" s="256" t="s">
        <v>255</v>
      </c>
      <c r="O28" s="361" t="s">
        <v>703</v>
      </c>
      <c r="P28" s="361"/>
      <c r="Q28" s="86"/>
      <c r="R28" s="86"/>
    </row>
    <row r="29" spans="1:18">
      <c r="A29" s="87"/>
      <c r="D29" s="247" t="s">
        <v>260</v>
      </c>
      <c r="E29" s="364" t="s">
        <v>704</v>
      </c>
      <c r="F29" s="364"/>
      <c r="G29" s="251" t="s">
        <v>255</v>
      </c>
      <c r="I29" s="252" t="s">
        <v>255</v>
      </c>
      <c r="K29" s="246" t="s">
        <v>255</v>
      </c>
      <c r="O29" s="86"/>
      <c r="P29" s="86"/>
      <c r="Q29" s="86"/>
      <c r="R29" s="86"/>
    </row>
    <row r="30" spans="1:18" ht="15.75" thickBot="1">
      <c r="A30" s="87"/>
      <c r="D30" s="248" t="s">
        <v>261</v>
      </c>
      <c r="E30" s="362" t="s">
        <v>705</v>
      </c>
      <c r="F30" s="362"/>
      <c r="G30" s="330" t="s">
        <v>255</v>
      </c>
      <c r="H30" s="249"/>
      <c r="I30" s="277" t="s">
        <v>255</v>
      </c>
      <c r="J30" s="249"/>
      <c r="K30" s="250" t="s">
        <v>255</v>
      </c>
      <c r="O30" s="86"/>
      <c r="P30" s="86"/>
      <c r="Q30" s="86"/>
      <c r="R30" s="86"/>
    </row>
    <row r="31" spans="1:18">
      <c r="A31" s="87"/>
      <c r="D31" s="251"/>
      <c r="E31" s="252"/>
      <c r="F31" s="252"/>
      <c r="G31" s="252"/>
      <c r="I31" s="252"/>
      <c r="K31" s="252"/>
      <c r="O31" s="86"/>
      <c r="P31" s="86"/>
      <c r="Q31" s="86"/>
      <c r="R31" s="86"/>
    </row>
    <row r="32" spans="1:18" ht="26.25">
      <c r="A32" s="87" t="s">
        <v>279</v>
      </c>
      <c r="C32" s="338" t="s">
        <v>714</v>
      </c>
      <c r="D32" s="238">
        <v>44012</v>
      </c>
      <c r="E32" s="238">
        <v>45837</v>
      </c>
      <c r="F32" s="240" t="s">
        <v>280</v>
      </c>
      <c r="G32" s="241">
        <v>28500</v>
      </c>
      <c r="I32" s="241">
        <f>28500</f>
        <v>28500</v>
      </c>
      <c r="K32" s="242" t="s">
        <v>720</v>
      </c>
      <c r="M32" s="242" t="s">
        <v>255</v>
      </c>
      <c r="N32" s="262"/>
      <c r="O32" s="242" t="s">
        <v>255</v>
      </c>
      <c r="P32" s="86"/>
      <c r="Q32" s="243" t="s">
        <v>725</v>
      </c>
      <c r="R32" s="86"/>
    </row>
    <row r="33" spans="1:18" ht="15.75" thickBot="1">
      <c r="A33" s="87"/>
      <c r="C33" s="237" t="s">
        <v>715</v>
      </c>
      <c r="D33" s="251"/>
      <c r="E33" s="252"/>
      <c r="F33" s="252"/>
      <c r="G33" s="252"/>
      <c r="I33" s="252"/>
      <c r="K33" s="252"/>
      <c r="M33" s="273" t="s">
        <v>673</v>
      </c>
      <c r="O33" s="86"/>
      <c r="P33" s="86"/>
      <c r="Q33" s="86"/>
      <c r="R33" s="86"/>
    </row>
    <row r="34" spans="1:18" ht="15" customHeight="1">
      <c r="A34" s="87"/>
      <c r="C34" s="237" t="s">
        <v>716</v>
      </c>
      <c r="D34" s="244"/>
      <c r="E34" s="359" t="s">
        <v>508</v>
      </c>
      <c r="F34" s="359"/>
      <c r="G34" s="359"/>
      <c r="H34" s="326"/>
      <c r="I34" s="359" t="s">
        <v>509</v>
      </c>
      <c r="J34" s="359"/>
      <c r="K34" s="360"/>
      <c r="M34" s="358" t="s">
        <v>726</v>
      </c>
      <c r="N34" s="358"/>
      <c r="O34" s="358"/>
      <c r="P34" s="358"/>
      <c r="Q34" s="86"/>
      <c r="R34" s="86"/>
    </row>
    <row r="35" spans="1:18" ht="15" customHeight="1">
      <c r="A35" s="87"/>
      <c r="C35" s="237" t="s">
        <v>717</v>
      </c>
      <c r="D35" s="245"/>
      <c r="E35" s="252" t="s">
        <v>257</v>
      </c>
      <c r="F35" s="251"/>
      <c r="G35" s="252" t="s">
        <v>256</v>
      </c>
      <c r="I35" s="252" t="s">
        <v>257</v>
      </c>
      <c r="K35" s="246" t="s">
        <v>256</v>
      </c>
      <c r="M35" s="358"/>
      <c r="N35" s="358"/>
      <c r="O35" s="358"/>
      <c r="P35" s="358"/>
      <c r="Q35" s="86"/>
      <c r="R35" s="86"/>
    </row>
    <row r="36" spans="1:18">
      <c r="A36" s="87"/>
      <c r="C36" s="237" t="s">
        <v>718</v>
      </c>
      <c r="D36" s="253" t="s">
        <v>258</v>
      </c>
      <c r="E36" s="254" t="s">
        <v>255</v>
      </c>
      <c r="F36" s="329"/>
      <c r="G36" s="254" t="s">
        <v>255</v>
      </c>
      <c r="H36" s="255"/>
      <c r="I36" s="254" t="s">
        <v>255</v>
      </c>
      <c r="J36" s="255"/>
      <c r="K36" s="256" t="s">
        <v>255</v>
      </c>
      <c r="M36" s="358"/>
      <c r="N36" s="358"/>
      <c r="O36" s="358"/>
      <c r="P36" s="358"/>
      <c r="Q36" s="86"/>
      <c r="R36" s="86"/>
    </row>
    <row r="37" spans="1:18">
      <c r="A37" s="87"/>
      <c r="C37" s="237" t="s">
        <v>719</v>
      </c>
      <c r="D37" s="253" t="s">
        <v>259</v>
      </c>
      <c r="E37" s="254" t="s">
        <v>255</v>
      </c>
      <c r="F37" s="329"/>
      <c r="G37" s="254" t="s">
        <v>255</v>
      </c>
      <c r="H37" s="255"/>
      <c r="I37" s="254" t="s">
        <v>255</v>
      </c>
      <c r="J37" s="255"/>
      <c r="K37" s="256" t="s">
        <v>255</v>
      </c>
      <c r="M37" s="236"/>
      <c r="N37" s="236"/>
      <c r="O37" s="236"/>
      <c r="P37" s="236"/>
      <c r="Q37" s="86"/>
      <c r="R37" s="86"/>
    </row>
    <row r="38" spans="1:18">
      <c r="A38" s="87"/>
      <c r="D38" s="253" t="s">
        <v>260</v>
      </c>
      <c r="E38" s="254" t="s">
        <v>255</v>
      </c>
      <c r="F38" s="329"/>
      <c r="G38" s="254" t="s">
        <v>255</v>
      </c>
      <c r="H38" s="255"/>
      <c r="I38" s="254" t="s">
        <v>255</v>
      </c>
      <c r="J38" s="255"/>
      <c r="K38" s="256" t="s">
        <v>255</v>
      </c>
      <c r="M38" s="273"/>
      <c r="O38" s="86"/>
      <c r="P38" s="86"/>
      <c r="Q38" s="86"/>
      <c r="R38" s="86"/>
    </row>
    <row r="39" spans="1:18">
      <c r="A39" s="87"/>
      <c r="C39" s="237" t="s">
        <v>721</v>
      </c>
      <c r="D39" s="253" t="s">
        <v>261</v>
      </c>
      <c r="E39" s="254" t="s">
        <v>255</v>
      </c>
      <c r="F39" s="329"/>
      <c r="G39" s="254" t="s">
        <v>255</v>
      </c>
      <c r="H39" s="255"/>
      <c r="I39" s="254" t="s">
        <v>255</v>
      </c>
      <c r="J39" s="255"/>
      <c r="K39" s="256" t="s">
        <v>255</v>
      </c>
      <c r="M39" s="357"/>
      <c r="N39" s="357"/>
      <c r="O39" s="357"/>
      <c r="P39" s="357"/>
      <c r="Q39" s="86"/>
      <c r="R39" s="86"/>
    </row>
    <row r="40" spans="1:18" ht="15.75" thickBot="1">
      <c r="A40" s="87"/>
      <c r="C40" s="237" t="s">
        <v>722</v>
      </c>
      <c r="D40" s="339" t="s">
        <v>276</v>
      </c>
      <c r="E40" s="340" t="s">
        <v>255</v>
      </c>
      <c r="F40" s="341"/>
      <c r="G40" s="340" t="s">
        <v>255</v>
      </c>
      <c r="H40" s="342"/>
      <c r="I40" s="340" t="s">
        <v>255</v>
      </c>
      <c r="J40" s="342"/>
      <c r="K40" s="343" t="s">
        <v>255</v>
      </c>
      <c r="M40" s="273"/>
      <c r="O40" s="86"/>
      <c r="P40" s="86"/>
      <c r="Q40" s="86"/>
      <c r="R40" s="86"/>
    </row>
    <row r="41" spans="1:18">
      <c r="A41" s="87"/>
      <c r="C41" s="237" t="s">
        <v>723</v>
      </c>
      <c r="D41" s="251"/>
      <c r="E41" s="252"/>
      <c r="F41" s="252"/>
      <c r="G41" s="252"/>
      <c r="I41" s="252"/>
      <c r="K41" s="252"/>
      <c r="M41" s="273"/>
      <c r="O41" s="86"/>
      <c r="P41" s="86"/>
      <c r="Q41" s="86"/>
      <c r="R41" s="86"/>
    </row>
    <row r="42" spans="1:18">
      <c r="A42" s="87"/>
      <c r="C42" s="237" t="s">
        <v>724</v>
      </c>
      <c r="D42" s="251"/>
      <c r="E42" s="252"/>
      <c r="F42" s="252"/>
      <c r="G42" s="252"/>
      <c r="I42" s="252"/>
      <c r="K42" s="252"/>
      <c r="M42" s="273"/>
      <c r="O42" s="86"/>
      <c r="P42" s="86"/>
      <c r="Q42" s="86"/>
      <c r="R42" s="86"/>
    </row>
    <row r="43" spans="1:18">
      <c r="A43" s="87"/>
      <c r="C43" s="237"/>
      <c r="D43" s="251"/>
      <c r="E43" s="252"/>
      <c r="F43" s="252"/>
      <c r="G43" s="252"/>
      <c r="I43" s="252"/>
      <c r="K43" s="252"/>
      <c r="M43" s="273"/>
      <c r="O43" s="86"/>
      <c r="P43" s="86"/>
      <c r="Q43" s="86"/>
      <c r="R43" s="86"/>
    </row>
    <row r="44" spans="1:18">
      <c r="A44" s="87"/>
      <c r="C44" s="237"/>
      <c r="D44" s="251"/>
      <c r="E44" s="252"/>
      <c r="F44" s="252"/>
      <c r="G44" s="252"/>
      <c r="I44" s="252"/>
      <c r="K44" s="252"/>
      <c r="M44" s="273"/>
      <c r="O44" s="86"/>
      <c r="P44" s="86"/>
      <c r="Q44" s="86"/>
      <c r="R44" s="86"/>
    </row>
    <row r="45" spans="1:18">
      <c r="A45" s="87"/>
      <c r="C45" s="237"/>
      <c r="D45" s="251"/>
      <c r="E45" s="252"/>
      <c r="F45" s="252"/>
      <c r="G45" s="252"/>
      <c r="I45" s="252"/>
      <c r="K45" s="252"/>
      <c r="M45" s="273"/>
      <c r="O45" s="86"/>
      <c r="P45" s="86"/>
      <c r="Q45" s="86"/>
      <c r="R45" s="86"/>
    </row>
    <row r="46" spans="1:18">
      <c r="A46" s="87"/>
      <c r="C46" s="237"/>
      <c r="D46" s="251"/>
      <c r="E46" s="252"/>
      <c r="F46" s="252"/>
      <c r="G46" s="252"/>
      <c r="I46" s="252"/>
      <c r="K46" s="252"/>
      <c r="M46" s="273"/>
      <c r="O46" s="86"/>
      <c r="P46" s="86"/>
      <c r="Q46" s="86"/>
      <c r="R46" s="86"/>
    </row>
    <row r="47" spans="1:18">
      <c r="A47" s="87"/>
      <c r="C47" s="237"/>
      <c r="D47" s="251"/>
      <c r="E47" s="252"/>
      <c r="F47" s="252"/>
      <c r="G47" s="252"/>
      <c r="I47" s="252"/>
      <c r="K47" s="252"/>
      <c r="M47" s="273"/>
      <c r="O47" s="86"/>
      <c r="P47" s="86"/>
      <c r="Q47" s="86"/>
      <c r="R47" s="86"/>
    </row>
    <row r="48" spans="1:18">
      <c r="A48" s="87"/>
      <c r="D48" s="251"/>
      <c r="E48" s="252"/>
      <c r="F48" s="252"/>
      <c r="G48" s="252"/>
      <c r="I48" s="252"/>
      <c r="K48" s="252"/>
      <c r="M48" s="273"/>
      <c r="O48" s="86"/>
      <c r="P48" s="86"/>
      <c r="Q48" s="86"/>
      <c r="R48" s="86"/>
    </row>
    <row r="49" spans="1:11">
      <c r="A49" s="3" t="s">
        <v>443</v>
      </c>
      <c r="B49" s="3"/>
      <c r="C49" s="3"/>
      <c r="D49" s="251"/>
      <c r="E49" s="257"/>
      <c r="F49" s="252"/>
      <c r="G49" s="252"/>
      <c r="I49" s="252"/>
      <c r="K49" s="252"/>
    </row>
    <row r="50" spans="1:11">
      <c r="A50" s="3" t="s">
        <v>444</v>
      </c>
      <c r="B50" s="3"/>
      <c r="C50" s="3"/>
      <c r="D50" s="3"/>
      <c r="E50" s="3"/>
      <c r="F50" s="3"/>
      <c r="G50" s="3"/>
      <c r="H50" s="3"/>
      <c r="I50" s="3"/>
      <c r="J50" s="3"/>
    </row>
    <row r="51" spans="1:11">
      <c r="A51" s="3" t="s">
        <v>445</v>
      </c>
      <c r="B51" s="3"/>
      <c r="C51" s="3"/>
      <c r="D51" s="3"/>
      <c r="E51" s="3"/>
      <c r="F51" s="3"/>
      <c r="G51" s="3"/>
      <c r="H51" s="3"/>
      <c r="I51" s="3"/>
      <c r="J51" s="3"/>
    </row>
    <row r="52" spans="1:11">
      <c r="A52" s="3" t="s">
        <v>446</v>
      </c>
      <c r="B52" s="3"/>
      <c r="D52" s="3"/>
      <c r="E52" s="3"/>
      <c r="F52" s="3"/>
      <c r="G52" s="3"/>
      <c r="H52" s="3"/>
      <c r="I52" s="3"/>
      <c r="J52" s="3"/>
    </row>
    <row r="53" spans="1:11">
      <c r="A53" s="3" t="s">
        <v>447</v>
      </c>
      <c r="B53" s="3"/>
    </row>
    <row r="54" spans="1:11">
      <c r="A54" s="3" t="s">
        <v>448</v>
      </c>
      <c r="B54" s="3"/>
    </row>
    <row r="55" spans="1:11">
      <c r="A55" s="3" t="s">
        <v>449</v>
      </c>
      <c r="B55" s="3"/>
    </row>
    <row r="56" spans="1:11">
      <c r="A56" s="3" t="s">
        <v>450</v>
      </c>
      <c r="B56" s="3"/>
    </row>
  </sheetData>
  <mergeCells count="19">
    <mergeCell ref="O14:P14"/>
    <mergeCell ref="M16:N16"/>
    <mergeCell ref="E25:G25"/>
    <mergeCell ref="O25:P25"/>
    <mergeCell ref="E29:F29"/>
    <mergeCell ref="E15:G15"/>
    <mergeCell ref="O24:P24"/>
    <mergeCell ref="O26:P26"/>
    <mergeCell ref="I25:K25"/>
    <mergeCell ref="O27:P27"/>
    <mergeCell ref="M15:N15"/>
    <mergeCell ref="I15:K15"/>
    <mergeCell ref="M17:N17"/>
    <mergeCell ref="M39:P39"/>
    <mergeCell ref="M34:P36"/>
    <mergeCell ref="E34:G34"/>
    <mergeCell ref="I34:K34"/>
    <mergeCell ref="O28:P28"/>
    <mergeCell ref="E30:F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B4BC-B1F7-4345-859E-21ECB5DA83C1}">
  <sheetPr>
    <tabColor rgb="FF99FFCC"/>
  </sheetPr>
  <dimension ref="A1:O116"/>
  <sheetViews>
    <sheetView zoomScaleNormal="100" workbookViewId="0">
      <selection activeCell="O34" sqref="O34"/>
    </sheetView>
  </sheetViews>
  <sheetFormatPr defaultRowHeight="15"/>
  <cols>
    <col min="1" max="2" width="2.7109375" style="28" customWidth="1"/>
    <col min="3" max="10" width="9.140625" style="28"/>
    <col min="15" max="15" width="70.5703125" customWidth="1"/>
  </cols>
  <sheetData>
    <row r="1" spans="1:15" ht="18.75">
      <c r="A1" s="316" t="s">
        <v>452</v>
      </c>
    </row>
    <row r="2" spans="1:15" ht="18.75">
      <c r="A2" s="316" t="s">
        <v>451</v>
      </c>
    </row>
    <row r="3" spans="1:15" ht="15.75">
      <c r="A3" s="62"/>
    </row>
    <row r="4" spans="1:15" ht="15.75">
      <c r="A4" s="62" t="s">
        <v>453</v>
      </c>
    </row>
    <row r="5" spans="1:15" ht="17.25">
      <c r="A5" s="62" t="s">
        <v>454</v>
      </c>
      <c r="O5" s="312"/>
    </row>
    <row r="6" spans="1:15" ht="15.75">
      <c r="A6" s="62" t="s">
        <v>455</v>
      </c>
      <c r="O6" s="317" t="s">
        <v>493</v>
      </c>
    </row>
    <row r="7" spans="1:15" ht="17.25">
      <c r="A7" s="62"/>
      <c r="O7" s="315"/>
    </row>
    <row r="8" spans="1:15" ht="15.75">
      <c r="A8" s="92">
        <v>1</v>
      </c>
      <c r="B8" s="62" t="s">
        <v>456</v>
      </c>
      <c r="O8" s="319" t="s">
        <v>511</v>
      </c>
    </row>
    <row r="9" spans="1:15" ht="15.75">
      <c r="A9" s="62"/>
      <c r="B9" s="62"/>
      <c r="O9" s="318" t="s">
        <v>512</v>
      </c>
    </row>
    <row r="10" spans="1:15" ht="15.75">
      <c r="A10" s="62" t="s">
        <v>28</v>
      </c>
      <c r="B10" s="62" t="s">
        <v>54</v>
      </c>
      <c r="O10" s="319" t="s">
        <v>513</v>
      </c>
    </row>
    <row r="11" spans="1:15" ht="15.75">
      <c r="A11" s="62" t="s">
        <v>29</v>
      </c>
      <c r="B11" s="62" t="s">
        <v>58</v>
      </c>
      <c r="O11" s="319" t="s">
        <v>494</v>
      </c>
    </row>
    <row r="12" spans="1:15" ht="15.75">
      <c r="A12" s="62"/>
      <c r="B12" s="62" t="s">
        <v>59</v>
      </c>
      <c r="O12" s="319" t="s">
        <v>514</v>
      </c>
    </row>
    <row r="13" spans="1:15" ht="15.75">
      <c r="A13" s="62"/>
      <c r="B13" s="62" t="s">
        <v>457</v>
      </c>
      <c r="O13" s="319" t="s">
        <v>515</v>
      </c>
    </row>
    <row r="14" spans="1:15" ht="15.75">
      <c r="A14" s="62" t="s">
        <v>34</v>
      </c>
      <c r="B14" s="62" t="s">
        <v>55</v>
      </c>
      <c r="O14" s="319" t="s">
        <v>516</v>
      </c>
    </row>
    <row r="15" spans="1:15" ht="15.75">
      <c r="A15" s="62" t="s">
        <v>31</v>
      </c>
      <c r="B15" s="62" t="s">
        <v>458</v>
      </c>
      <c r="O15" s="319" t="s">
        <v>517</v>
      </c>
    </row>
    <row r="16" spans="1:15" ht="17.25">
      <c r="A16" s="62"/>
      <c r="B16" s="62" t="s">
        <v>459</v>
      </c>
      <c r="O16" s="313"/>
    </row>
    <row r="17" spans="1:15" ht="15.75">
      <c r="B17" s="62" t="s">
        <v>460</v>
      </c>
      <c r="O17" s="320" t="s">
        <v>510</v>
      </c>
    </row>
    <row r="18" spans="1:15" ht="15.75">
      <c r="A18" s="62" t="s">
        <v>56</v>
      </c>
      <c r="B18" s="62" t="s">
        <v>461</v>
      </c>
      <c r="O18" s="319" t="s">
        <v>495</v>
      </c>
    </row>
    <row r="19" spans="1:15" ht="15.75">
      <c r="A19" s="62" t="s">
        <v>57</v>
      </c>
      <c r="B19" s="62" t="s">
        <v>462</v>
      </c>
      <c r="O19" s="319" t="s">
        <v>496</v>
      </c>
    </row>
    <row r="20" spans="1:15" ht="15.75">
      <c r="B20" s="62" t="s">
        <v>463</v>
      </c>
      <c r="O20" s="319" t="s">
        <v>497</v>
      </c>
    </row>
    <row r="21" spans="1:15" ht="15.75">
      <c r="A21" s="62"/>
      <c r="O21" s="319" t="s">
        <v>498</v>
      </c>
    </row>
    <row r="22" spans="1:15" ht="15.75">
      <c r="A22" s="62" t="s">
        <v>464</v>
      </c>
      <c r="O22" s="319" t="s">
        <v>499</v>
      </c>
    </row>
    <row r="23" spans="1:15" ht="15.75">
      <c r="A23" s="62" t="s">
        <v>465</v>
      </c>
      <c r="O23" s="319" t="s">
        <v>500</v>
      </c>
    </row>
    <row r="24" spans="1:15" ht="15.75">
      <c r="A24" s="62" t="s">
        <v>466</v>
      </c>
      <c r="O24" s="319" t="s">
        <v>501</v>
      </c>
    </row>
    <row r="25" spans="1:15" ht="15.75">
      <c r="A25" s="62" t="s">
        <v>467</v>
      </c>
      <c r="O25" s="319" t="s">
        <v>502</v>
      </c>
    </row>
    <row r="26" spans="1:15" ht="15.75">
      <c r="A26" s="62" t="s">
        <v>468</v>
      </c>
      <c r="O26" s="319" t="s">
        <v>503</v>
      </c>
    </row>
    <row r="27" spans="1:15" ht="15.75">
      <c r="A27" s="62" t="s">
        <v>469</v>
      </c>
      <c r="O27" s="319" t="s">
        <v>504</v>
      </c>
    </row>
    <row r="28" spans="1:15" ht="15.75">
      <c r="A28" s="62"/>
      <c r="O28" s="319" t="s">
        <v>507</v>
      </c>
    </row>
    <row r="29" spans="1:15" ht="15.75">
      <c r="A29" s="62" t="s">
        <v>470</v>
      </c>
      <c r="O29" s="319" t="s">
        <v>505</v>
      </c>
    </row>
    <row r="30" spans="1:15" ht="15.75">
      <c r="A30" s="62" t="s">
        <v>471</v>
      </c>
      <c r="O30" s="319" t="s">
        <v>506</v>
      </c>
    </row>
    <row r="31" spans="1:15" ht="17.25">
      <c r="A31" s="62" t="s">
        <v>472</v>
      </c>
      <c r="O31" s="314"/>
    </row>
    <row r="32" spans="1:15" ht="15.75">
      <c r="A32" s="62" t="s">
        <v>473</v>
      </c>
    </row>
    <row r="33" spans="1:2" ht="15.75">
      <c r="A33" s="62" t="s">
        <v>474</v>
      </c>
    </row>
    <row r="34" spans="1:2" ht="15.75">
      <c r="A34" s="62" t="s">
        <v>475</v>
      </c>
    </row>
    <row r="35" spans="1:2" ht="15.75">
      <c r="A35" s="62" t="s">
        <v>476</v>
      </c>
    </row>
    <row r="36" spans="1:2" ht="15.75">
      <c r="A36" s="62"/>
    </row>
    <row r="37" spans="1:2" ht="15.75">
      <c r="A37" s="62" t="s">
        <v>477</v>
      </c>
    </row>
    <row r="38" spans="1:2" ht="15.75">
      <c r="A38" s="62" t="s">
        <v>478</v>
      </c>
    </row>
    <row r="39" spans="1:2" ht="15.75">
      <c r="A39" s="62" t="s">
        <v>479</v>
      </c>
    </row>
    <row r="40" spans="1:2" ht="15.75">
      <c r="A40" s="62" t="s">
        <v>480</v>
      </c>
    </row>
    <row r="41" spans="1:2" ht="15.75">
      <c r="A41" s="62"/>
    </row>
    <row r="42" spans="1:2" ht="15.75">
      <c r="A42" s="92">
        <v>2</v>
      </c>
      <c r="B42" s="62" t="s">
        <v>481</v>
      </c>
    </row>
    <row r="43" spans="1:2" ht="15.75">
      <c r="A43" s="62"/>
    </row>
    <row r="44" spans="1:2" ht="15.75">
      <c r="A44" s="62" t="s">
        <v>482</v>
      </c>
    </row>
    <row r="45" spans="1:2" ht="15.75">
      <c r="A45" s="62" t="s">
        <v>29</v>
      </c>
      <c r="B45" s="62" t="s">
        <v>483</v>
      </c>
    </row>
    <row r="46" spans="1:2" ht="15.75">
      <c r="A46" s="62"/>
      <c r="B46" s="62" t="s">
        <v>484</v>
      </c>
    </row>
    <row r="47" spans="1:2" ht="15.75">
      <c r="B47" s="62" t="s">
        <v>94</v>
      </c>
    </row>
    <row r="48" spans="1:2" ht="15.75">
      <c r="A48" s="62" t="s">
        <v>95</v>
      </c>
      <c r="B48" s="62" t="s">
        <v>485</v>
      </c>
    </row>
    <row r="49" spans="1:2" ht="15.75">
      <c r="A49" s="62"/>
      <c r="B49" s="62" t="s">
        <v>487</v>
      </c>
    </row>
    <row r="50" spans="1:2" ht="15.75">
      <c r="A50" s="62"/>
      <c r="B50" s="62" t="s">
        <v>486</v>
      </c>
    </row>
    <row r="51" spans="1:2" ht="15.75">
      <c r="A51" s="62"/>
    </row>
    <row r="52" spans="1:2" ht="15.75">
      <c r="A52" s="62" t="s">
        <v>530</v>
      </c>
    </row>
    <row r="53" spans="1:2" ht="15.75">
      <c r="A53" s="62" t="s">
        <v>518</v>
      </c>
    </row>
    <row r="54" spans="1:2" ht="15.75">
      <c r="A54" s="62" t="s">
        <v>523</v>
      </c>
    </row>
    <row r="55" spans="1:2" ht="15.75">
      <c r="A55" s="62" t="s">
        <v>531</v>
      </c>
    </row>
    <row r="56" spans="1:2" ht="15.75">
      <c r="A56" s="62" t="s">
        <v>519</v>
      </c>
    </row>
    <row r="57" spans="1:2" ht="15.75">
      <c r="A57" s="62" t="s">
        <v>532</v>
      </c>
    </row>
    <row r="58" spans="1:2" ht="15.75">
      <c r="A58" s="62" t="s">
        <v>520</v>
      </c>
    </row>
    <row r="59" spans="1:2" ht="15.75">
      <c r="A59" s="62" t="s">
        <v>521</v>
      </c>
    </row>
    <row r="60" spans="1:2" ht="15.75">
      <c r="A60" s="62" t="s">
        <v>522</v>
      </c>
    </row>
    <row r="61" spans="1:2" ht="15.75">
      <c r="A61" s="62" t="s">
        <v>524</v>
      </c>
    </row>
    <row r="62" spans="1:2" ht="15.75">
      <c r="A62" s="62"/>
    </row>
    <row r="63" spans="1:2" ht="15.75">
      <c r="A63" s="62" t="s">
        <v>488</v>
      </c>
    </row>
    <row r="64" spans="1:2" ht="15.75">
      <c r="A64" s="62" t="s">
        <v>489</v>
      </c>
    </row>
    <row r="65" spans="1:1" ht="15.75">
      <c r="A65" s="62" t="s">
        <v>490</v>
      </c>
    </row>
    <row r="66" spans="1:1" ht="15.75">
      <c r="A66" s="62" t="s">
        <v>491</v>
      </c>
    </row>
    <row r="67" spans="1:1" ht="15.75">
      <c r="A67" s="62" t="s">
        <v>492</v>
      </c>
    </row>
    <row r="72" spans="1:1">
      <c r="A72" s="31"/>
    </row>
    <row r="73" spans="1:1">
      <c r="A73" s="31"/>
    </row>
    <row r="76" spans="1:1">
      <c r="A76" s="31"/>
    </row>
    <row r="78" spans="1:1">
      <c r="A78" s="31"/>
    </row>
    <row r="79" spans="1:1">
      <c r="A79" s="31"/>
    </row>
    <row r="80" spans="1:1">
      <c r="A80" s="31"/>
    </row>
    <row r="82" spans="2:2">
      <c r="B82" s="29"/>
    </row>
    <row r="83" spans="2:2">
      <c r="B83" s="29"/>
    </row>
    <row r="84" spans="2:2">
      <c r="B84" s="30"/>
    </row>
    <row r="85" spans="2:2">
      <c r="B85" s="29"/>
    </row>
    <row r="88" spans="2:2">
      <c r="B88" s="29"/>
    </row>
    <row r="89" spans="2:2">
      <c r="B89" s="30"/>
    </row>
    <row r="90" spans="2:2">
      <c r="B90" s="29"/>
    </row>
    <row r="93" spans="2:2">
      <c r="B93" s="30"/>
    </row>
    <row r="94" spans="2:2">
      <c r="B94" s="29"/>
    </row>
    <row r="95" spans="2:2">
      <c r="B95" s="29"/>
    </row>
    <row r="96" spans="2:2">
      <c r="B96" s="29"/>
    </row>
    <row r="97" spans="2:3">
      <c r="B97" s="30"/>
    </row>
    <row r="99" spans="2:3">
      <c r="B99" s="29"/>
    </row>
    <row r="100" spans="2:3">
      <c r="C100" s="30"/>
    </row>
    <row r="113" spans="2:3">
      <c r="B113" s="30"/>
    </row>
    <row r="116" spans="2:3">
      <c r="C116"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38FE-9EDE-41FE-AF3B-C53FD8799DF6}">
  <dimension ref="A1:AD164"/>
  <sheetViews>
    <sheetView zoomScaleNormal="100" workbookViewId="0">
      <selection activeCell="A17" sqref="A17"/>
    </sheetView>
  </sheetViews>
  <sheetFormatPr defaultColWidth="9.140625" defaultRowHeight="15"/>
  <cols>
    <col min="1" max="1" width="10.42578125" style="35" bestFit="1" customWidth="1"/>
    <col min="2" max="2" width="2.7109375" style="35" customWidth="1"/>
    <col min="3" max="3" width="31.85546875" style="35" customWidth="1"/>
    <col min="4" max="4" width="16.5703125" style="35" customWidth="1"/>
    <col min="5" max="5" width="15.85546875" style="35" customWidth="1"/>
    <col min="6" max="6" width="16" style="35" customWidth="1"/>
    <col min="7" max="7" width="12.7109375" style="35" bestFit="1" customWidth="1"/>
    <col min="8" max="8" width="16.5703125" style="35" customWidth="1"/>
    <col min="9" max="9" width="16" style="35" customWidth="1"/>
    <col min="10" max="10" width="18" style="35" customWidth="1"/>
    <col min="11" max="12" width="16.42578125" style="35" customWidth="1"/>
    <col min="13" max="13" width="17.5703125" style="35" customWidth="1"/>
    <col min="14" max="14" width="17.140625" style="35" customWidth="1"/>
    <col min="15" max="15" width="3.140625" style="36" customWidth="1"/>
    <col min="16" max="16" width="17.28515625" style="36" customWidth="1"/>
    <col min="17" max="17" width="5.140625" style="36" customWidth="1"/>
    <col min="18" max="18" width="18.28515625" style="36" customWidth="1"/>
    <col min="19" max="19" width="5.140625" style="36" customWidth="1"/>
    <col min="20" max="20" width="13.140625" style="36" customWidth="1"/>
    <col min="21" max="21" width="20.5703125" style="36" customWidth="1"/>
    <col min="22" max="23" width="17.7109375" style="36" customWidth="1"/>
    <col min="24" max="24" width="13.42578125" style="36" customWidth="1"/>
    <col min="25" max="25" width="17.7109375" style="36" customWidth="1"/>
    <col min="26" max="26" width="4.7109375" style="36" bestFit="1" customWidth="1"/>
    <col min="27" max="27" width="19.140625" style="36" customWidth="1"/>
    <col min="28" max="28" width="4.7109375" style="36" customWidth="1"/>
    <col min="29" max="29" width="11.85546875" style="36" customWidth="1"/>
    <col min="30" max="30" width="6.7109375" style="36" bestFit="1" customWidth="1"/>
    <col min="31" max="31" width="16" style="36" bestFit="1" customWidth="1"/>
    <col min="32" max="16384" width="9.140625" style="36"/>
  </cols>
  <sheetData>
    <row r="1" spans="1:10">
      <c r="A1" s="368" t="s">
        <v>533</v>
      </c>
      <c r="B1" s="368"/>
      <c r="C1" s="368"/>
      <c r="D1" s="368"/>
    </row>
    <row r="3" spans="1:10">
      <c r="A3" s="367" t="s">
        <v>535</v>
      </c>
      <c r="B3" s="367"/>
      <c r="C3" s="367"/>
      <c r="D3" s="367"/>
      <c r="E3" s="367"/>
      <c r="F3" s="367"/>
      <c r="G3" s="367"/>
      <c r="H3" s="367"/>
      <c r="I3" s="367"/>
    </row>
    <row r="4" spans="1:10">
      <c r="A4" s="367" t="s">
        <v>534</v>
      </c>
      <c r="B4" s="367"/>
      <c r="C4" s="367"/>
      <c r="D4" s="367"/>
      <c r="E4" s="367"/>
      <c r="F4" s="367"/>
      <c r="G4" s="367"/>
      <c r="H4" s="367"/>
      <c r="I4" s="367"/>
    </row>
    <row r="6" spans="1:10">
      <c r="A6" s="367" t="s">
        <v>536</v>
      </c>
      <c r="B6" s="367"/>
      <c r="C6" s="367"/>
      <c r="D6" s="367"/>
      <c r="E6" s="367"/>
      <c r="F6" s="367"/>
      <c r="G6" s="367"/>
      <c r="H6" s="367"/>
      <c r="I6" s="367"/>
      <c r="J6" s="367"/>
    </row>
    <row r="7" spans="1:10">
      <c r="A7" s="306"/>
      <c r="B7" s="306"/>
      <c r="C7" s="306"/>
      <c r="D7" s="306"/>
      <c r="E7" s="306"/>
      <c r="F7" s="306"/>
      <c r="G7" s="306"/>
      <c r="H7" s="306"/>
      <c r="I7" s="306"/>
      <c r="J7" s="306"/>
    </row>
    <row r="8" spans="1:10">
      <c r="A8" s="86" t="s">
        <v>35</v>
      </c>
      <c r="B8" s="366" t="s">
        <v>537</v>
      </c>
      <c r="C8" s="366"/>
    </row>
    <row r="9" spans="1:10">
      <c r="B9" s="40" t="s">
        <v>69</v>
      </c>
      <c r="C9" s="367" t="s">
        <v>557</v>
      </c>
      <c r="D9" s="367"/>
      <c r="E9" s="367"/>
      <c r="F9" s="367"/>
      <c r="G9" s="367"/>
    </row>
    <row r="10" spans="1:10">
      <c r="C10" s="35" t="s">
        <v>63</v>
      </c>
    </row>
    <row r="11" spans="1:10">
      <c r="B11" s="40" t="s">
        <v>69</v>
      </c>
      <c r="C11" s="367" t="s">
        <v>538</v>
      </c>
      <c r="D11" s="367"/>
      <c r="E11" s="367"/>
      <c r="F11" s="367"/>
      <c r="G11" s="367"/>
    </row>
    <row r="12" spans="1:10">
      <c r="C12" s="35" t="s">
        <v>551</v>
      </c>
    </row>
    <row r="14" spans="1:10">
      <c r="A14" s="367" t="s">
        <v>553</v>
      </c>
      <c r="B14" s="367"/>
      <c r="C14" s="367"/>
      <c r="D14" s="367"/>
      <c r="E14" s="367"/>
      <c r="F14" s="367"/>
      <c r="G14" s="367"/>
      <c r="H14" s="367"/>
    </row>
    <row r="15" spans="1:10">
      <c r="A15" s="306"/>
      <c r="B15" s="40" t="s">
        <v>69</v>
      </c>
      <c r="C15" s="306" t="s">
        <v>550</v>
      </c>
      <c r="D15" s="306"/>
      <c r="E15" s="306"/>
      <c r="F15" s="306"/>
      <c r="G15" s="306"/>
      <c r="H15" s="306"/>
    </row>
    <row r="16" spans="1:10">
      <c r="A16" s="306"/>
      <c r="B16" s="40" t="s">
        <v>69</v>
      </c>
      <c r="C16" s="306" t="s">
        <v>552</v>
      </c>
      <c r="D16" s="306"/>
      <c r="E16" s="306"/>
      <c r="F16" s="306"/>
      <c r="G16" s="306"/>
      <c r="H16" s="306"/>
    </row>
    <row r="17" spans="1:30" ht="41.1" customHeight="1">
      <c r="P17" s="365" t="s">
        <v>541</v>
      </c>
      <c r="Q17" s="365"/>
      <c r="R17" s="365"/>
      <c r="S17" s="365"/>
      <c r="T17" s="365"/>
      <c r="U17" s="34" t="s">
        <v>39</v>
      </c>
      <c r="V17" s="34" t="s">
        <v>39</v>
      </c>
      <c r="W17" s="34" t="s">
        <v>67</v>
      </c>
      <c r="X17" s="34" t="s">
        <v>65</v>
      </c>
      <c r="Y17" s="34" t="s">
        <v>67</v>
      </c>
    </row>
    <row r="18" spans="1:30">
      <c r="P18" s="33"/>
      <c r="Q18" s="33"/>
      <c r="R18" s="33"/>
      <c r="S18" s="33"/>
      <c r="T18" s="33"/>
      <c r="U18" s="34" t="s">
        <v>544</v>
      </c>
      <c r="V18" s="34"/>
      <c r="W18" s="34" t="s">
        <v>547</v>
      </c>
      <c r="X18" s="34"/>
      <c r="Y18" s="34"/>
    </row>
    <row r="19" spans="1:30" ht="120">
      <c r="C19" s="32" t="s">
        <v>439</v>
      </c>
      <c r="D19" s="34" t="s">
        <v>549</v>
      </c>
      <c r="E19" s="34" t="s">
        <v>442</v>
      </c>
      <c r="F19" s="34" t="s">
        <v>41</v>
      </c>
      <c r="G19" s="34" t="s">
        <v>42</v>
      </c>
      <c r="H19" s="34" t="s">
        <v>64</v>
      </c>
      <c r="I19" s="34" t="s">
        <v>540</v>
      </c>
      <c r="J19" s="34" t="s">
        <v>539</v>
      </c>
      <c r="K19" s="34" t="s">
        <v>548</v>
      </c>
      <c r="L19" s="41" t="s">
        <v>554</v>
      </c>
      <c r="M19" s="41" t="s">
        <v>545</v>
      </c>
      <c r="N19" s="41" t="s">
        <v>567</v>
      </c>
      <c r="P19" s="41" t="s">
        <v>556</v>
      </c>
      <c r="Q19" s="33" t="s">
        <v>39</v>
      </c>
      <c r="R19" s="41" t="s">
        <v>542</v>
      </c>
      <c r="S19" s="33" t="s">
        <v>39</v>
      </c>
      <c r="T19" s="41" t="s">
        <v>68</v>
      </c>
      <c r="U19" s="34" t="s">
        <v>555</v>
      </c>
      <c r="V19" s="34" t="s">
        <v>66</v>
      </c>
      <c r="W19" s="34" t="s">
        <v>546</v>
      </c>
      <c r="X19" s="41" t="s">
        <v>572</v>
      </c>
      <c r="Y19" s="34" t="s">
        <v>543</v>
      </c>
      <c r="Z19" s="34"/>
      <c r="AB19" s="34"/>
      <c r="AD19" s="34"/>
    </row>
    <row r="20" spans="1:30" ht="26.25">
      <c r="A20" s="87" t="s">
        <v>274</v>
      </c>
      <c r="B20"/>
      <c r="C20" s="236" t="s">
        <v>684</v>
      </c>
      <c r="D20" s="238">
        <v>44743</v>
      </c>
      <c r="E20" s="238">
        <v>45838</v>
      </c>
      <c r="F20" s="240" t="s">
        <v>685</v>
      </c>
      <c r="G20" s="241">
        <v>5000</v>
      </c>
      <c r="H20" s="261" t="s">
        <v>281</v>
      </c>
      <c r="I20" s="258" t="s">
        <v>263</v>
      </c>
      <c r="J20" s="258" t="s">
        <v>255</v>
      </c>
      <c r="K20" s="258" t="s">
        <v>255</v>
      </c>
      <c r="L20" s="258" t="s">
        <v>687</v>
      </c>
      <c r="M20" s="258" t="s">
        <v>686</v>
      </c>
      <c r="N20" s="258" t="s">
        <v>264</v>
      </c>
      <c r="O20" s="262"/>
      <c r="P20" s="278">
        <f>PV(0.02,3,-5000,,1)</f>
        <v>14707.804690503637</v>
      </c>
      <c r="U20" s="279">
        <v>0</v>
      </c>
      <c r="W20" s="263">
        <f>P20+R20+T20+U20+V20</f>
        <v>14707.804690503637</v>
      </c>
      <c r="Y20" s="263">
        <f>W20-X20</f>
        <v>14707.804690503637</v>
      </c>
    </row>
    <row r="21" spans="1:30">
      <c r="A21" s="87"/>
      <c r="B21"/>
      <c r="C21" s="237" t="s">
        <v>689</v>
      </c>
      <c r="D21"/>
      <c r="E21"/>
      <c r="F21"/>
      <c r="G21"/>
      <c r="H21"/>
      <c r="M21" s="331" t="s">
        <v>688</v>
      </c>
      <c r="P21" s="264" t="s">
        <v>265</v>
      </c>
      <c r="U21" s="260" t="s">
        <v>278</v>
      </c>
    </row>
    <row r="22" spans="1:30">
      <c r="A22" s="87"/>
      <c r="B22"/>
      <c r="C22" s="236" t="s">
        <v>690</v>
      </c>
      <c r="D22"/>
      <c r="E22"/>
      <c r="F22"/>
      <c r="G22"/>
      <c r="H22"/>
      <c r="P22" s="264" t="s">
        <v>266</v>
      </c>
      <c r="U22" s="260"/>
    </row>
    <row r="23" spans="1:30">
      <c r="C23" s="236" t="s">
        <v>691</v>
      </c>
      <c r="P23" s="264" t="s">
        <v>267</v>
      </c>
      <c r="U23" s="265"/>
    </row>
    <row r="24" spans="1:30">
      <c r="C24" s="236"/>
      <c r="U24" s="265"/>
    </row>
    <row r="27" spans="1:30">
      <c r="A27" s="87"/>
      <c r="B27"/>
    </row>
    <row r="28" spans="1:30" ht="26.25">
      <c r="A28" s="87" t="s">
        <v>275</v>
      </c>
      <c r="C28" s="237" t="s">
        <v>696</v>
      </c>
      <c r="D28" s="238">
        <v>44927</v>
      </c>
      <c r="E28" s="238">
        <v>46022</v>
      </c>
      <c r="F28" s="238" t="s">
        <v>685</v>
      </c>
      <c r="G28" s="241">
        <v>20000</v>
      </c>
      <c r="H28" s="261" t="s">
        <v>281</v>
      </c>
      <c r="I28" s="258" t="s">
        <v>263</v>
      </c>
      <c r="J28" s="258" t="s">
        <v>255</v>
      </c>
      <c r="K28" s="272" t="s">
        <v>255</v>
      </c>
      <c r="L28" s="258" t="s">
        <v>687</v>
      </c>
      <c r="M28" s="258" t="s">
        <v>277</v>
      </c>
      <c r="N28" s="258" t="s">
        <v>264</v>
      </c>
      <c r="O28" s="262"/>
      <c r="P28" s="278">
        <f>PV(0.04/1,3,-20000,,1)</f>
        <v>57721.89349112429</v>
      </c>
      <c r="U28" s="279">
        <v>0</v>
      </c>
      <c r="W28" s="263">
        <f>P28+R28+T28+U28+V28</f>
        <v>57721.89349112429</v>
      </c>
      <c r="Y28" s="263">
        <f>W28-X28</f>
        <v>57721.89349112429</v>
      </c>
    </row>
    <row r="29" spans="1:30">
      <c r="C29" s="236" t="s">
        <v>706</v>
      </c>
      <c r="E29" s="238" t="s">
        <v>708</v>
      </c>
      <c r="M29" s="331" t="s">
        <v>688</v>
      </c>
      <c r="P29" s="264" t="s">
        <v>265</v>
      </c>
      <c r="U29" s="265" t="s">
        <v>278</v>
      </c>
    </row>
    <row r="30" spans="1:30">
      <c r="C30" s="236" t="s">
        <v>707</v>
      </c>
      <c r="P30" s="264" t="s">
        <v>266</v>
      </c>
    </row>
    <row r="31" spans="1:30">
      <c r="P31" s="264" t="s">
        <v>267</v>
      </c>
    </row>
    <row r="35" spans="1:25">
      <c r="G35" s="35" t="s">
        <v>713</v>
      </c>
    </row>
    <row r="37" spans="1:25" ht="26.25">
      <c r="A37" s="87" t="s">
        <v>279</v>
      </c>
      <c r="B37"/>
      <c r="C37" s="338" t="s">
        <v>714</v>
      </c>
      <c r="D37" s="238">
        <v>44012</v>
      </c>
      <c r="E37" s="238">
        <v>45837</v>
      </c>
      <c r="F37" s="240" t="s">
        <v>685</v>
      </c>
      <c r="G37" s="241">
        <v>28500</v>
      </c>
      <c r="H37" s="261" t="s">
        <v>281</v>
      </c>
      <c r="I37" s="258" t="s">
        <v>727</v>
      </c>
      <c r="J37" s="258" t="s">
        <v>255</v>
      </c>
      <c r="K37" s="258" t="s">
        <v>255</v>
      </c>
      <c r="L37" s="258" t="s">
        <v>687</v>
      </c>
      <c r="M37" s="258" t="s">
        <v>728</v>
      </c>
      <c r="N37" s="241"/>
      <c r="P37" s="278">
        <f>141812.18</f>
        <v>141812.18</v>
      </c>
      <c r="U37" s="279">
        <v>0</v>
      </c>
      <c r="W37" s="263">
        <f>P37+R37+T37+U37+V37</f>
        <v>141812.18</v>
      </c>
      <c r="X37" s="278"/>
      <c r="Y37" s="263">
        <f>W37-X37</f>
        <v>141812.18</v>
      </c>
    </row>
    <row r="38" spans="1:25">
      <c r="C38" s="237" t="s">
        <v>715</v>
      </c>
      <c r="M38" s="331" t="s">
        <v>688</v>
      </c>
      <c r="P38" s="264" t="s">
        <v>265</v>
      </c>
      <c r="U38" s="265" t="s">
        <v>278</v>
      </c>
      <c r="X38" s="264"/>
    </row>
    <row r="39" spans="1:25">
      <c r="C39" s="237" t="s">
        <v>716</v>
      </c>
      <c r="M39" s="345" t="s">
        <v>729</v>
      </c>
      <c r="P39" s="264" t="s">
        <v>266</v>
      </c>
      <c r="X39" s="264"/>
    </row>
    <row r="40" spans="1:25">
      <c r="C40" s="237" t="s">
        <v>717</v>
      </c>
      <c r="M40" s="345" t="s">
        <v>730</v>
      </c>
      <c r="P40" s="264" t="s">
        <v>267</v>
      </c>
      <c r="X40" s="264"/>
    </row>
    <row r="41" spans="1:25">
      <c r="C41" s="237" t="s">
        <v>718</v>
      </c>
    </row>
    <row r="42" spans="1:25">
      <c r="C42" s="237" t="s">
        <v>719</v>
      </c>
      <c r="M42" s="345"/>
    </row>
    <row r="48" spans="1:25">
      <c r="A48" s="3" t="s">
        <v>443</v>
      </c>
      <c r="P48" s="103"/>
      <c r="Q48" s="103"/>
      <c r="R48" s="103"/>
      <c r="S48" s="103"/>
      <c r="T48" s="103"/>
      <c r="U48" s="103"/>
      <c r="V48" s="103"/>
      <c r="W48" s="321">
        <f t="shared" ref="W48:W55" si="0">P48+R48+T48+U48+V48</f>
        <v>0</v>
      </c>
      <c r="X48" s="322"/>
      <c r="Y48" s="321">
        <f t="shared" ref="Y48:Y55" si="1">W48-X48</f>
        <v>0</v>
      </c>
    </row>
    <row r="49" spans="1:25">
      <c r="A49" s="3" t="s">
        <v>444</v>
      </c>
      <c r="P49" s="103"/>
      <c r="Q49" s="103"/>
      <c r="R49" s="103"/>
      <c r="S49" s="103"/>
      <c r="T49" s="103"/>
      <c r="U49" s="103"/>
      <c r="V49" s="103"/>
      <c r="W49" s="321">
        <f t="shared" si="0"/>
        <v>0</v>
      </c>
      <c r="X49" s="322"/>
      <c r="Y49" s="321">
        <f t="shared" si="1"/>
        <v>0</v>
      </c>
    </row>
    <row r="50" spans="1:25">
      <c r="A50" s="3" t="s">
        <v>445</v>
      </c>
      <c r="P50" s="103"/>
      <c r="Q50" s="103"/>
      <c r="R50" s="103"/>
      <c r="S50" s="103"/>
      <c r="T50" s="103"/>
      <c r="U50" s="103"/>
      <c r="V50" s="103"/>
      <c r="W50" s="321">
        <f t="shared" si="0"/>
        <v>0</v>
      </c>
      <c r="X50" s="322"/>
      <c r="Y50" s="321">
        <f t="shared" si="1"/>
        <v>0</v>
      </c>
    </row>
    <row r="51" spans="1:25">
      <c r="A51" s="3" t="s">
        <v>446</v>
      </c>
      <c r="P51" s="103"/>
      <c r="Q51" s="103"/>
      <c r="R51" s="103"/>
      <c r="S51" s="103"/>
      <c r="T51" s="103"/>
      <c r="U51" s="103"/>
      <c r="V51" s="103"/>
      <c r="W51" s="321">
        <f t="shared" si="0"/>
        <v>0</v>
      </c>
      <c r="X51" s="322"/>
      <c r="Y51" s="321">
        <f t="shared" si="1"/>
        <v>0</v>
      </c>
    </row>
    <row r="52" spans="1:25">
      <c r="A52" s="3" t="s">
        <v>447</v>
      </c>
      <c r="P52" s="103"/>
      <c r="Q52" s="103"/>
      <c r="R52" s="103"/>
      <c r="S52" s="103"/>
      <c r="T52" s="103"/>
      <c r="U52" s="103"/>
      <c r="V52" s="103"/>
      <c r="W52" s="321">
        <f t="shared" si="0"/>
        <v>0</v>
      </c>
      <c r="X52" s="322"/>
      <c r="Y52" s="321">
        <f t="shared" si="1"/>
        <v>0</v>
      </c>
    </row>
    <row r="53" spans="1:25">
      <c r="A53" s="3" t="s">
        <v>448</v>
      </c>
      <c r="P53" s="103"/>
      <c r="Q53" s="103"/>
      <c r="R53" s="103"/>
      <c r="S53" s="103"/>
      <c r="T53" s="103"/>
      <c r="U53" s="103"/>
      <c r="V53" s="103"/>
      <c r="W53" s="321">
        <f t="shared" si="0"/>
        <v>0</v>
      </c>
      <c r="X53" s="322"/>
      <c r="Y53" s="321">
        <f t="shared" si="1"/>
        <v>0</v>
      </c>
    </row>
    <row r="54" spans="1:25">
      <c r="A54" s="3" t="s">
        <v>449</v>
      </c>
      <c r="P54" s="103"/>
      <c r="Q54" s="103"/>
      <c r="R54" s="103"/>
      <c r="S54" s="103"/>
      <c r="T54" s="103"/>
      <c r="U54" s="103"/>
      <c r="V54" s="103"/>
      <c r="W54" s="321">
        <f t="shared" si="0"/>
        <v>0</v>
      </c>
      <c r="X54" s="322"/>
      <c r="Y54" s="321">
        <f t="shared" si="1"/>
        <v>0</v>
      </c>
    </row>
    <row r="55" spans="1:25">
      <c r="A55" s="3" t="s">
        <v>450</v>
      </c>
      <c r="P55" s="103"/>
      <c r="Q55" s="103"/>
      <c r="R55" s="103"/>
      <c r="S55" s="103"/>
      <c r="T55" s="103"/>
      <c r="U55" s="103"/>
      <c r="V55" s="103"/>
      <c r="W55" s="321">
        <f t="shared" si="0"/>
        <v>0</v>
      </c>
      <c r="X55" s="322"/>
      <c r="Y55" s="321">
        <f t="shared" si="1"/>
        <v>0</v>
      </c>
    </row>
    <row r="56" spans="1:25">
      <c r="Y56" s="103"/>
    </row>
    <row r="57" spans="1:25">
      <c r="A57" s="89"/>
      <c r="B57" s="89"/>
      <c r="C57" s="89"/>
      <c r="D57" s="89"/>
      <c r="E57" s="89"/>
      <c r="F57" s="89"/>
      <c r="G57" s="89"/>
      <c r="H57" s="89"/>
      <c r="I57" s="89"/>
      <c r="J57" s="89"/>
      <c r="K57" s="89"/>
      <c r="L57" s="89"/>
      <c r="M57" s="89"/>
      <c r="N57" s="89"/>
      <c r="O57" s="104"/>
      <c r="P57" s="104"/>
      <c r="Q57" s="104"/>
      <c r="R57" s="104"/>
      <c r="S57" s="104"/>
      <c r="T57" s="104"/>
      <c r="U57" s="104"/>
      <c r="V57" s="104"/>
      <c r="W57" s="104"/>
      <c r="X57" s="104"/>
      <c r="Y57" s="104"/>
    </row>
    <row r="60" spans="1:25">
      <c r="A60" s="367" t="s">
        <v>568</v>
      </c>
      <c r="B60" s="367"/>
      <c r="C60" s="367"/>
      <c r="D60" s="367"/>
      <c r="E60" s="367"/>
      <c r="F60" s="367"/>
    </row>
    <row r="61" spans="1:25">
      <c r="H61" s="374" t="s">
        <v>573</v>
      </c>
      <c r="I61" s="375"/>
      <c r="J61" s="375"/>
      <c r="K61" s="375"/>
      <c r="L61" s="376"/>
    </row>
    <row r="62" spans="1:25">
      <c r="A62" s="86" t="s">
        <v>36</v>
      </c>
      <c r="B62" t="s">
        <v>558</v>
      </c>
      <c r="H62" s="377" t="s">
        <v>674</v>
      </c>
      <c r="I62" s="367"/>
      <c r="J62" s="367"/>
      <c r="K62" s="367"/>
      <c r="L62" s="378"/>
    </row>
    <row r="63" spans="1:25">
      <c r="B63" s="371" t="s">
        <v>559</v>
      </c>
      <c r="C63" s="371"/>
      <c r="D63" s="371"/>
      <c r="E63" s="371"/>
      <c r="H63" s="377" t="s">
        <v>574</v>
      </c>
      <c r="I63" s="367"/>
      <c r="J63" s="367"/>
      <c r="K63" s="367"/>
      <c r="L63" s="378"/>
    </row>
    <row r="64" spans="1:25">
      <c r="B64" s="40" t="s">
        <v>69</v>
      </c>
      <c r="C64" s="367" t="s">
        <v>560</v>
      </c>
      <c r="D64" s="367"/>
      <c r="E64" s="367"/>
      <c r="F64" s="367"/>
      <c r="H64" s="377" t="s">
        <v>575</v>
      </c>
      <c r="I64" s="367"/>
      <c r="J64" s="367"/>
      <c r="K64" s="367"/>
      <c r="L64" s="378"/>
    </row>
    <row r="65" spans="1:14">
      <c r="B65" s="40" t="s">
        <v>69</v>
      </c>
      <c r="C65" s="367" t="s">
        <v>561</v>
      </c>
      <c r="D65" s="367"/>
      <c r="E65" s="367"/>
      <c r="F65" s="367"/>
      <c r="H65" s="377" t="s">
        <v>576</v>
      </c>
      <c r="I65" s="367"/>
      <c r="J65" s="367"/>
      <c r="K65" s="367"/>
      <c r="L65" s="378"/>
    </row>
    <row r="66" spans="1:14">
      <c r="B66" s="40" t="s">
        <v>69</v>
      </c>
      <c r="C66" s="367" t="s">
        <v>570</v>
      </c>
      <c r="D66" s="367"/>
      <c r="E66" s="367"/>
      <c r="F66" s="367"/>
      <c r="H66" s="372" t="s">
        <v>577</v>
      </c>
      <c r="I66" s="373"/>
      <c r="J66" s="323"/>
      <c r="K66" s="323"/>
      <c r="L66" s="324"/>
    </row>
    <row r="67" spans="1:14">
      <c r="B67" s="40" t="s">
        <v>69</v>
      </c>
      <c r="C67" s="370" t="s">
        <v>562</v>
      </c>
      <c r="D67" s="370"/>
      <c r="E67" s="370"/>
      <c r="F67" s="370"/>
    </row>
    <row r="68" spans="1:14">
      <c r="B68" s="40"/>
      <c r="C68" s="35" t="s">
        <v>675</v>
      </c>
    </row>
    <row r="71" spans="1:14">
      <c r="H71" s="34" t="s">
        <v>39</v>
      </c>
      <c r="I71" s="34" t="s">
        <v>39</v>
      </c>
      <c r="J71" s="34" t="s">
        <v>65</v>
      </c>
      <c r="K71" s="34" t="s">
        <v>67</v>
      </c>
      <c r="M71" s="36"/>
    </row>
    <row r="72" spans="1:14" ht="120">
      <c r="C72" s="32" t="s">
        <v>439</v>
      </c>
      <c r="D72" s="34" t="s">
        <v>569</v>
      </c>
      <c r="E72" s="34" t="s">
        <v>442</v>
      </c>
      <c r="F72" s="34" t="s">
        <v>563</v>
      </c>
      <c r="G72" s="34" t="s">
        <v>564</v>
      </c>
      <c r="H72" s="41" t="s">
        <v>566</v>
      </c>
      <c r="I72" s="41" t="s">
        <v>570</v>
      </c>
      <c r="J72" s="41" t="s">
        <v>571</v>
      </c>
      <c r="K72" s="41" t="s">
        <v>565</v>
      </c>
      <c r="L72" s="34"/>
      <c r="M72" s="36"/>
      <c r="N72" s="34"/>
    </row>
    <row r="73" spans="1:14" ht="26.25" customHeight="1">
      <c r="A73" s="87" t="s">
        <v>274</v>
      </c>
      <c r="B73"/>
      <c r="C73" s="236" t="s">
        <v>684</v>
      </c>
      <c r="D73" s="238">
        <v>44743</v>
      </c>
      <c r="E73" s="238">
        <v>45838</v>
      </c>
      <c r="F73" s="267" t="s">
        <v>681</v>
      </c>
      <c r="G73" s="266">
        <f>Y20</f>
        <v>14707.804690503637</v>
      </c>
      <c r="H73" s="268">
        <v>0</v>
      </c>
      <c r="I73" s="344">
        <v>2000</v>
      </c>
      <c r="J73" s="268">
        <v>0</v>
      </c>
      <c r="K73" s="269">
        <f>G73+H73+I73-J73</f>
        <v>16707.804690503639</v>
      </c>
    </row>
    <row r="74" spans="1:14" ht="12.95" customHeight="1">
      <c r="C74" s="237" t="s">
        <v>689</v>
      </c>
      <c r="H74" s="258" t="s">
        <v>268</v>
      </c>
      <c r="I74" s="258"/>
      <c r="J74" s="258" t="s">
        <v>268</v>
      </c>
    </row>
    <row r="75" spans="1:14" ht="12.95" customHeight="1">
      <c r="C75" s="236" t="s">
        <v>690</v>
      </c>
    </row>
    <row r="76" spans="1:14" ht="12.95" customHeight="1">
      <c r="C76" s="236" t="s">
        <v>691</v>
      </c>
    </row>
    <row r="77" spans="1:14" ht="39.950000000000003" customHeight="1">
      <c r="C77" s="357" t="s">
        <v>693</v>
      </c>
      <c r="D77" s="357"/>
      <c r="H77" s="357" t="s">
        <v>692</v>
      </c>
      <c r="I77" s="357"/>
    </row>
    <row r="78" spans="1:14" ht="51.95" customHeight="1">
      <c r="C78" s="357" t="s">
        <v>694</v>
      </c>
      <c r="D78" s="357"/>
    </row>
    <row r="79" spans="1:14">
      <c r="C79" s="236"/>
    </row>
    <row r="80" spans="1:14">
      <c r="C80" s="236"/>
    </row>
    <row r="81" spans="1:11">
      <c r="C81" s="237"/>
    </row>
    <row r="83" spans="1:11" ht="15" customHeight="1">
      <c r="A83" s="87" t="s">
        <v>275</v>
      </c>
      <c r="C83" s="237" t="s">
        <v>696</v>
      </c>
      <c r="D83" s="238">
        <v>44197</v>
      </c>
      <c r="E83" s="238">
        <v>46022</v>
      </c>
      <c r="F83" s="267" t="s">
        <v>681</v>
      </c>
      <c r="G83" s="266">
        <f>Y28</f>
        <v>57721.89349112429</v>
      </c>
      <c r="H83" s="268">
        <v>0</v>
      </c>
      <c r="I83" s="266">
        <v>3000</v>
      </c>
      <c r="J83" s="268">
        <v>0</v>
      </c>
      <c r="K83" s="269">
        <f>G83+H83+I83-J83</f>
        <v>60721.89349112429</v>
      </c>
    </row>
    <row r="84" spans="1:11">
      <c r="C84" s="236" t="s">
        <v>706</v>
      </c>
      <c r="E84" s="238" t="s">
        <v>708</v>
      </c>
      <c r="H84" s="258" t="s">
        <v>268</v>
      </c>
      <c r="I84" s="273"/>
      <c r="J84" s="258" t="s">
        <v>268</v>
      </c>
    </row>
    <row r="85" spans="1:11">
      <c r="C85" s="236" t="s">
        <v>707</v>
      </c>
      <c r="H85" s="357"/>
      <c r="I85" s="357"/>
    </row>
    <row r="86" spans="1:11" ht="39.950000000000003" customHeight="1">
      <c r="C86" s="369" t="s">
        <v>709</v>
      </c>
      <c r="D86" s="369"/>
      <c r="H86" s="357" t="s">
        <v>710</v>
      </c>
      <c r="I86" s="357"/>
    </row>
    <row r="87" spans="1:11" ht="51.95" customHeight="1">
      <c r="C87" s="357" t="s">
        <v>712</v>
      </c>
      <c r="D87" s="357"/>
      <c r="H87" s="369" t="s">
        <v>711</v>
      </c>
      <c r="I87" s="369"/>
    </row>
    <row r="88" spans="1:11">
      <c r="I88" s="273"/>
    </row>
    <row r="89" spans="1:11">
      <c r="I89" s="273"/>
    </row>
    <row r="90" spans="1:11">
      <c r="I90" s="273"/>
    </row>
    <row r="91" spans="1:11">
      <c r="I91" s="273"/>
    </row>
    <row r="92" spans="1:11">
      <c r="I92" s="273"/>
    </row>
    <row r="93" spans="1:11">
      <c r="A93" s="87" t="s">
        <v>279</v>
      </c>
      <c r="B93"/>
      <c r="C93" s="338" t="s">
        <v>714</v>
      </c>
      <c r="D93" s="238">
        <v>44378</v>
      </c>
      <c r="E93" s="239">
        <v>45837</v>
      </c>
      <c r="F93" s="267" t="s">
        <v>720</v>
      </c>
      <c r="G93" s="266">
        <f>Y37</f>
        <v>141812.18</v>
      </c>
      <c r="H93" s="268">
        <v>0</v>
      </c>
      <c r="I93" s="266">
        <v>15673.4</v>
      </c>
      <c r="J93" s="268">
        <v>0</v>
      </c>
      <c r="K93" s="269">
        <f>G93+H93+I93-J93</f>
        <v>157485.57999999999</v>
      </c>
    </row>
    <row r="94" spans="1:11">
      <c r="C94" s="237" t="s">
        <v>715</v>
      </c>
      <c r="H94" s="258" t="s">
        <v>268</v>
      </c>
      <c r="I94" s="274"/>
      <c r="J94" s="258" t="s">
        <v>268</v>
      </c>
    </row>
    <row r="95" spans="1:11">
      <c r="C95" s="237" t="s">
        <v>716</v>
      </c>
      <c r="H95" s="258"/>
      <c r="I95" s="258"/>
      <c r="J95" s="258"/>
    </row>
    <row r="96" spans="1:11">
      <c r="C96" s="237" t="s">
        <v>717</v>
      </c>
      <c r="H96" s="258"/>
      <c r="I96" s="258"/>
      <c r="J96" s="258"/>
    </row>
    <row r="97" spans="1:11">
      <c r="C97" s="237" t="s">
        <v>718</v>
      </c>
      <c r="H97" s="258"/>
      <c r="I97" s="258"/>
      <c r="J97" s="258"/>
    </row>
    <row r="98" spans="1:11">
      <c r="C98" s="237" t="s">
        <v>719</v>
      </c>
      <c r="H98" s="258"/>
      <c r="I98" s="258"/>
      <c r="J98" s="258"/>
    </row>
    <row r="99" spans="1:11">
      <c r="H99" s="258"/>
      <c r="I99" s="258"/>
      <c r="J99" s="258"/>
    </row>
    <row r="100" spans="1:11">
      <c r="H100" s="258"/>
      <c r="I100" s="258"/>
      <c r="J100" s="258"/>
    </row>
    <row r="101" spans="1:11">
      <c r="H101" s="258"/>
      <c r="I101" s="258"/>
      <c r="J101" s="258"/>
    </row>
    <row r="102" spans="1:11">
      <c r="H102" s="258"/>
      <c r="I102" s="258"/>
      <c r="J102" s="258"/>
    </row>
    <row r="103" spans="1:11">
      <c r="H103" s="258"/>
      <c r="I103" s="258"/>
      <c r="J103" s="258"/>
    </row>
    <row r="104" spans="1:11">
      <c r="H104" s="258"/>
      <c r="I104" s="258"/>
      <c r="J104" s="258"/>
    </row>
    <row r="105" spans="1:11">
      <c r="H105" s="258"/>
      <c r="I105" s="258"/>
      <c r="J105" s="258"/>
    </row>
    <row r="106" spans="1:11">
      <c r="H106" s="258"/>
      <c r="I106" s="258"/>
      <c r="J106" s="258"/>
    </row>
    <row r="107" spans="1:11">
      <c r="H107" s="258"/>
      <c r="I107" s="258"/>
      <c r="J107" s="258"/>
    </row>
    <row r="108" spans="1:11">
      <c r="A108" s="3" t="s">
        <v>443</v>
      </c>
      <c r="G108" s="102"/>
      <c r="H108" s="102"/>
      <c r="I108" s="102"/>
      <c r="J108" s="102"/>
      <c r="K108" s="269">
        <f t="shared" ref="K108:K115" si="2">G108+H108+I108-J108</f>
        <v>0</v>
      </c>
    </row>
    <row r="109" spans="1:11">
      <c r="A109" s="3" t="s">
        <v>444</v>
      </c>
      <c r="G109" s="102"/>
      <c r="H109" s="102"/>
      <c r="I109" s="102"/>
      <c r="J109" s="102"/>
      <c r="K109" s="269">
        <f t="shared" si="2"/>
        <v>0</v>
      </c>
    </row>
    <row r="110" spans="1:11">
      <c r="A110" s="3" t="s">
        <v>445</v>
      </c>
      <c r="G110" s="102"/>
      <c r="H110" s="102"/>
      <c r="I110" s="102"/>
      <c r="J110" s="102"/>
      <c r="K110" s="269">
        <f t="shared" si="2"/>
        <v>0</v>
      </c>
    </row>
    <row r="111" spans="1:11">
      <c r="A111" s="3" t="s">
        <v>446</v>
      </c>
      <c r="G111" s="102"/>
      <c r="H111" s="102"/>
      <c r="I111" s="102"/>
      <c r="J111" s="102"/>
      <c r="K111" s="269">
        <f t="shared" si="2"/>
        <v>0</v>
      </c>
    </row>
    <row r="112" spans="1:11">
      <c r="A112" s="3" t="s">
        <v>447</v>
      </c>
      <c r="G112" s="102"/>
      <c r="H112" s="102"/>
      <c r="I112" s="102"/>
      <c r="J112" s="102"/>
      <c r="K112" s="269">
        <f t="shared" si="2"/>
        <v>0</v>
      </c>
    </row>
    <row r="113" spans="1:25">
      <c r="A113" s="3" t="s">
        <v>448</v>
      </c>
      <c r="G113" s="102"/>
      <c r="H113" s="102"/>
      <c r="I113" s="102"/>
      <c r="J113" s="102"/>
      <c r="K113" s="269">
        <f t="shared" si="2"/>
        <v>0</v>
      </c>
    </row>
    <row r="114" spans="1:25">
      <c r="A114" s="3" t="s">
        <v>449</v>
      </c>
      <c r="G114" s="102"/>
      <c r="H114" s="102"/>
      <c r="I114" s="102"/>
      <c r="J114" s="102"/>
      <c r="K114" s="269">
        <f t="shared" si="2"/>
        <v>0</v>
      </c>
    </row>
    <row r="115" spans="1:25">
      <c r="A115" s="3" t="s">
        <v>450</v>
      </c>
      <c r="G115" s="102"/>
      <c r="H115" s="102"/>
      <c r="I115" s="102"/>
      <c r="J115" s="102"/>
      <c r="K115" s="269">
        <f t="shared" si="2"/>
        <v>0</v>
      </c>
    </row>
    <row r="118" spans="1:25">
      <c r="A118" s="89"/>
      <c r="B118" s="89"/>
      <c r="C118" s="89"/>
      <c r="D118" s="89"/>
      <c r="E118" s="89"/>
      <c r="F118" s="89"/>
      <c r="G118" s="89"/>
      <c r="H118" s="89"/>
      <c r="I118" s="89"/>
      <c r="J118" s="89"/>
      <c r="K118" s="89"/>
      <c r="L118" s="89"/>
      <c r="M118" s="89"/>
      <c r="N118" s="89"/>
      <c r="O118" s="104"/>
      <c r="P118" s="104"/>
      <c r="Q118" s="104"/>
      <c r="R118" s="104"/>
      <c r="S118" s="104"/>
      <c r="T118" s="104"/>
      <c r="U118" s="104"/>
      <c r="V118" s="104"/>
      <c r="W118" s="104"/>
      <c r="X118" s="104"/>
      <c r="Y118" s="104"/>
    </row>
    <row r="120" spans="1:25">
      <c r="A120" s="38"/>
    </row>
    <row r="121" spans="1:25">
      <c r="A121" s="38"/>
    </row>
    <row r="124" spans="1:25">
      <c r="A124" s="38"/>
    </row>
    <row r="126" spans="1:25">
      <c r="A126" s="38"/>
    </row>
    <row r="127" spans="1:25">
      <c r="A127" s="38"/>
    </row>
    <row r="128" spans="1:25">
      <c r="A128" s="38"/>
    </row>
    <row r="130" spans="2:2">
      <c r="B130" s="37"/>
    </row>
    <row r="131" spans="2:2">
      <c r="B131" s="37"/>
    </row>
    <row r="132" spans="2:2">
      <c r="B132" s="39"/>
    </row>
    <row r="133" spans="2:2">
      <c r="B133" s="37"/>
    </row>
    <row r="136" spans="2:2">
      <c r="B136" s="37"/>
    </row>
    <row r="137" spans="2:2">
      <c r="B137" s="39"/>
    </row>
    <row r="138" spans="2:2">
      <c r="B138" s="37"/>
    </row>
    <row r="141" spans="2:2">
      <c r="B141" s="39"/>
    </row>
    <row r="142" spans="2:2">
      <c r="B142" s="37"/>
    </row>
    <row r="143" spans="2:2">
      <c r="B143" s="37"/>
    </row>
    <row r="144" spans="2:2">
      <c r="B144" s="37"/>
    </row>
    <row r="145" spans="2:3">
      <c r="B145" s="39"/>
    </row>
    <row r="147" spans="2:3">
      <c r="B147" s="37"/>
    </row>
    <row r="148" spans="2:3">
      <c r="C148" s="39"/>
    </row>
    <row r="161" spans="2:3">
      <c r="B161" s="39"/>
    </row>
    <row r="164" spans="2:3">
      <c r="C164" s="39"/>
    </row>
  </sheetData>
  <mergeCells count="29">
    <mergeCell ref="A60:F60"/>
    <mergeCell ref="C64:F64"/>
    <mergeCell ref="C77:D77"/>
    <mergeCell ref="H77:I77"/>
    <mergeCell ref="C78:D78"/>
    <mergeCell ref="C67:F67"/>
    <mergeCell ref="B63:E63"/>
    <mergeCell ref="C65:F65"/>
    <mergeCell ref="C66:F66"/>
    <mergeCell ref="H66:I66"/>
    <mergeCell ref="H61:L61"/>
    <mergeCell ref="H62:L62"/>
    <mergeCell ref="H63:L63"/>
    <mergeCell ref="H64:L64"/>
    <mergeCell ref="H65:L65"/>
    <mergeCell ref="C86:D86"/>
    <mergeCell ref="H86:I86"/>
    <mergeCell ref="H85:I85"/>
    <mergeCell ref="C87:D87"/>
    <mergeCell ref="H87:I87"/>
    <mergeCell ref="P17:T17"/>
    <mergeCell ref="B8:C8"/>
    <mergeCell ref="C9:G9"/>
    <mergeCell ref="C11:G11"/>
    <mergeCell ref="A1:D1"/>
    <mergeCell ref="A3:I3"/>
    <mergeCell ref="A6:J6"/>
    <mergeCell ref="A14:H14"/>
    <mergeCell ref="A4:I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A79-C391-4DE5-ADE1-6C87790025B1}">
  <dimension ref="A2:H114"/>
  <sheetViews>
    <sheetView tabSelected="1" workbookViewId="0">
      <selection activeCell="B3" sqref="B3"/>
    </sheetView>
  </sheetViews>
  <sheetFormatPr defaultRowHeight="15"/>
  <cols>
    <col min="1" max="1" width="12.42578125" bestFit="1" customWidth="1"/>
    <col min="2" max="2" width="77.42578125" customWidth="1"/>
    <col min="3" max="3" width="11.85546875" bestFit="1" customWidth="1"/>
    <col min="4" max="4" width="11.5703125" bestFit="1" customWidth="1"/>
    <col min="7" max="7" width="10.5703125" bestFit="1" customWidth="1"/>
  </cols>
  <sheetData>
    <row r="2" spans="1:4">
      <c r="A2" s="281"/>
      <c r="B2" s="282" t="s">
        <v>282</v>
      </c>
      <c r="C2" s="282" t="s">
        <v>25</v>
      </c>
      <c r="D2" s="282" t="s">
        <v>26</v>
      </c>
    </row>
    <row r="3" spans="1:4">
      <c r="A3" s="337" t="s">
        <v>733</v>
      </c>
      <c r="B3" s="333" t="s">
        <v>734</v>
      </c>
      <c r="C3" s="334">
        <v>28500</v>
      </c>
      <c r="D3" s="335"/>
    </row>
    <row r="4" spans="1:4">
      <c r="A4" s="292" t="s">
        <v>831</v>
      </c>
      <c r="B4" s="293" t="s">
        <v>735</v>
      </c>
      <c r="D4" s="286">
        <v>28500</v>
      </c>
    </row>
    <row r="5" spans="1:4" ht="30">
      <c r="A5" s="335"/>
      <c r="B5" s="346" t="s">
        <v>736</v>
      </c>
      <c r="C5" s="335"/>
      <c r="D5" s="335"/>
    </row>
    <row r="7" spans="1:4">
      <c r="A7" s="281"/>
      <c r="B7" s="282" t="s">
        <v>737</v>
      </c>
      <c r="C7" s="282" t="s">
        <v>25</v>
      </c>
      <c r="D7" s="282" t="s">
        <v>26</v>
      </c>
    </row>
    <row r="8" spans="1:4">
      <c r="A8" s="332" t="s">
        <v>738</v>
      </c>
      <c r="B8" s="333" t="s">
        <v>739</v>
      </c>
      <c r="C8" s="334">
        <v>141812.18</v>
      </c>
      <c r="D8" s="335"/>
    </row>
    <row r="9" spans="1:4">
      <c r="A9">
        <v>5505</v>
      </c>
      <c r="B9" t="s">
        <v>740</v>
      </c>
      <c r="D9" s="286">
        <v>141812.18</v>
      </c>
    </row>
    <row r="10" spans="1:4">
      <c r="A10" s="335"/>
      <c r="B10" s="336" t="s">
        <v>741</v>
      </c>
      <c r="C10" s="335"/>
      <c r="D10" s="335"/>
    </row>
    <row r="12" spans="1:4">
      <c r="A12" s="281"/>
      <c r="B12" s="282" t="s">
        <v>742</v>
      </c>
      <c r="C12" s="282" t="s">
        <v>25</v>
      </c>
      <c r="D12" s="282" t="s">
        <v>26</v>
      </c>
    </row>
    <row r="13" spans="1:4">
      <c r="A13" s="337" t="s">
        <v>831</v>
      </c>
      <c r="B13" s="335" t="s">
        <v>735</v>
      </c>
      <c r="C13" s="334">
        <v>28500</v>
      </c>
      <c r="D13" s="335"/>
    </row>
    <row r="14" spans="1:4">
      <c r="A14" s="288" t="s">
        <v>733</v>
      </c>
      <c r="B14" s="293" t="s">
        <v>743</v>
      </c>
      <c r="C14" s="286"/>
      <c r="D14" s="286">
        <v>28500</v>
      </c>
    </row>
    <row r="15" spans="1:4" ht="30">
      <c r="A15" s="335"/>
      <c r="B15" s="346" t="s">
        <v>744</v>
      </c>
      <c r="C15" s="335"/>
      <c r="D15" s="335"/>
    </row>
    <row r="18" spans="1:7">
      <c r="A18" s="281"/>
      <c r="B18" s="282" t="s">
        <v>745</v>
      </c>
      <c r="C18" s="282" t="s">
        <v>25</v>
      </c>
      <c r="D18" s="282" t="s">
        <v>26</v>
      </c>
    </row>
    <row r="19" spans="1:7">
      <c r="A19" s="335">
        <v>5505</v>
      </c>
      <c r="B19" s="335" t="s">
        <v>746</v>
      </c>
      <c r="C19" s="334">
        <v>141812.18</v>
      </c>
      <c r="D19" s="335"/>
    </row>
    <row r="20" spans="1:7">
      <c r="A20" s="288" t="s">
        <v>747</v>
      </c>
      <c r="B20" t="s">
        <v>748</v>
      </c>
      <c r="D20" s="286">
        <v>28500</v>
      </c>
    </row>
    <row r="21" spans="1:7">
      <c r="A21" s="337" t="s">
        <v>749</v>
      </c>
      <c r="B21" s="335" t="s">
        <v>750</v>
      </c>
      <c r="C21" s="335"/>
      <c r="D21" s="334">
        <v>113312.18</v>
      </c>
      <c r="G21" s="286"/>
    </row>
    <row r="22" spans="1:7">
      <c r="A22" s="288" t="s">
        <v>751</v>
      </c>
      <c r="B22" t="s">
        <v>752</v>
      </c>
      <c r="C22" s="286">
        <v>157485.57999999999</v>
      </c>
    </row>
    <row r="23" spans="1:7">
      <c r="A23" s="332" t="s">
        <v>753</v>
      </c>
      <c r="B23" s="333" t="s">
        <v>754</v>
      </c>
      <c r="C23" s="335"/>
      <c r="D23" s="334">
        <v>15673.4</v>
      </c>
    </row>
    <row r="24" spans="1:7">
      <c r="A24" s="292" t="s">
        <v>738</v>
      </c>
      <c r="B24" s="293" t="s">
        <v>755</v>
      </c>
      <c r="D24" s="286">
        <v>141812.18</v>
      </c>
    </row>
    <row r="25" spans="1:7">
      <c r="A25" s="335"/>
      <c r="B25" s="336" t="s">
        <v>756</v>
      </c>
      <c r="C25" s="335"/>
      <c r="D25" s="335"/>
    </row>
    <row r="28" spans="1:7">
      <c r="A28" s="281"/>
      <c r="B28" s="282" t="s">
        <v>285</v>
      </c>
      <c r="C28" s="282" t="s">
        <v>25</v>
      </c>
      <c r="D28" s="282" t="s">
        <v>26</v>
      </c>
    </row>
    <row r="29" spans="1:7">
      <c r="A29" s="337" t="s">
        <v>733</v>
      </c>
      <c r="B29" s="333" t="s">
        <v>734</v>
      </c>
      <c r="C29" s="334">
        <v>28500</v>
      </c>
      <c r="D29" s="335"/>
    </row>
    <row r="30" spans="1:7">
      <c r="A30" s="292" t="s">
        <v>831</v>
      </c>
      <c r="B30" s="293" t="s">
        <v>735</v>
      </c>
      <c r="D30" s="286">
        <v>28500</v>
      </c>
    </row>
    <row r="31" spans="1:7" ht="30">
      <c r="A31" s="335"/>
      <c r="B31" s="346" t="s">
        <v>736</v>
      </c>
      <c r="C31" s="335"/>
      <c r="D31" s="335"/>
    </row>
    <row r="33" spans="1:4">
      <c r="A33" s="281"/>
      <c r="B33" s="282" t="s">
        <v>757</v>
      </c>
      <c r="C33" s="282" t="s">
        <v>25</v>
      </c>
      <c r="D33" s="282" t="s">
        <v>26</v>
      </c>
    </row>
    <row r="34" spans="1:4">
      <c r="A34" s="337" t="s">
        <v>751</v>
      </c>
      <c r="B34" s="335" t="s">
        <v>752</v>
      </c>
      <c r="C34" s="334">
        <v>157485.57999999999</v>
      </c>
      <c r="D34" s="335"/>
    </row>
    <row r="35" spans="1:4">
      <c r="A35" s="288" t="s">
        <v>747</v>
      </c>
      <c r="B35" t="s">
        <v>748</v>
      </c>
      <c r="D35" s="286">
        <v>28500</v>
      </c>
    </row>
    <row r="36" spans="1:4">
      <c r="A36" s="337" t="s">
        <v>749</v>
      </c>
      <c r="B36" s="335" t="s">
        <v>750</v>
      </c>
      <c r="C36" s="335"/>
      <c r="D36" s="334">
        <v>113312.18</v>
      </c>
    </row>
    <row r="37" spans="1:4">
      <c r="A37" s="292" t="s">
        <v>753</v>
      </c>
      <c r="B37" s="293" t="s">
        <v>754</v>
      </c>
      <c r="D37" s="286">
        <v>15673.4</v>
      </c>
    </row>
    <row r="38" spans="1:4">
      <c r="A38" s="335"/>
      <c r="B38" s="336" t="s">
        <v>756</v>
      </c>
      <c r="C38" s="335"/>
      <c r="D38" s="335"/>
    </row>
    <row r="40" spans="1:4">
      <c r="A40" s="281"/>
      <c r="B40" s="282" t="s">
        <v>758</v>
      </c>
      <c r="C40" s="282" t="s">
        <v>25</v>
      </c>
      <c r="D40" s="282" t="s">
        <v>26</v>
      </c>
    </row>
    <row r="41" spans="1:4">
      <c r="A41" s="337" t="s">
        <v>831</v>
      </c>
      <c r="B41" s="335" t="s">
        <v>735</v>
      </c>
      <c r="C41" s="334">
        <v>28500</v>
      </c>
      <c r="D41" s="335"/>
    </row>
    <row r="42" spans="1:4">
      <c r="A42" s="288" t="s">
        <v>733</v>
      </c>
      <c r="B42" s="293" t="s">
        <v>743</v>
      </c>
      <c r="C42" s="286"/>
      <c r="D42" s="286">
        <v>28500</v>
      </c>
    </row>
    <row r="43" spans="1:4" ht="30">
      <c r="A43" s="335"/>
      <c r="B43" s="346" t="s">
        <v>744</v>
      </c>
      <c r="C43" s="335"/>
      <c r="D43" s="335"/>
    </row>
    <row r="46" spans="1:4">
      <c r="A46" s="281"/>
      <c r="B46" s="282" t="s">
        <v>759</v>
      </c>
      <c r="C46" s="282" t="s">
        <v>25</v>
      </c>
      <c r="D46" s="282" t="s">
        <v>26</v>
      </c>
    </row>
    <row r="47" spans="1:4">
      <c r="A47" s="291" t="s">
        <v>287</v>
      </c>
      <c r="B47" s="283" t="s">
        <v>27</v>
      </c>
      <c r="C47" s="285">
        <v>0</v>
      </c>
      <c r="D47" s="283"/>
    </row>
    <row r="48" spans="1:4">
      <c r="A48" s="292" t="s">
        <v>288</v>
      </c>
      <c r="B48" t="s">
        <v>289</v>
      </c>
      <c r="C48" s="286">
        <v>28500</v>
      </c>
    </row>
    <row r="49" spans="1:8">
      <c r="A49" s="291" t="s">
        <v>831</v>
      </c>
      <c r="B49" s="284" t="s">
        <v>735</v>
      </c>
      <c r="C49" s="283"/>
      <c r="D49" s="285">
        <v>28500</v>
      </c>
    </row>
    <row r="50" spans="1:8">
      <c r="B50" s="287" t="s">
        <v>760</v>
      </c>
    </row>
    <row r="53" spans="1:8">
      <c r="A53" s="281"/>
      <c r="B53" s="282" t="s">
        <v>761</v>
      </c>
      <c r="C53" s="282" t="s">
        <v>25</v>
      </c>
      <c r="D53" s="282" t="s">
        <v>26</v>
      </c>
    </row>
    <row r="54" spans="1:8">
      <c r="A54" s="289" t="s">
        <v>283</v>
      </c>
      <c r="B54" s="283" t="s">
        <v>588</v>
      </c>
      <c r="C54" s="285">
        <v>28500</v>
      </c>
      <c r="D54" s="285"/>
    </row>
    <row r="55" spans="1:8">
      <c r="A55" s="292" t="s">
        <v>288</v>
      </c>
      <c r="B55" t="s">
        <v>292</v>
      </c>
      <c r="C55" s="286"/>
      <c r="D55" s="286">
        <v>28500</v>
      </c>
    </row>
    <row r="56" spans="1:8" ht="30">
      <c r="A56" s="291" t="s">
        <v>762</v>
      </c>
      <c r="B56" s="347" t="s">
        <v>763</v>
      </c>
      <c r="C56" s="285">
        <v>31497.119999999999</v>
      </c>
      <c r="D56" s="283"/>
    </row>
    <row r="57" spans="1:8">
      <c r="A57" s="288" t="s">
        <v>764</v>
      </c>
      <c r="B57" t="s">
        <v>765</v>
      </c>
      <c r="D57" s="286">
        <v>31497.119999999999</v>
      </c>
    </row>
    <row r="58" spans="1:8">
      <c r="A58" s="289" t="s">
        <v>284</v>
      </c>
      <c r="B58" s="283" t="s">
        <v>591</v>
      </c>
      <c r="C58" s="285">
        <v>25672.35</v>
      </c>
      <c r="D58" s="285"/>
      <c r="F58" s="348"/>
    </row>
    <row r="59" spans="1:8">
      <c r="A59" s="288" t="s">
        <v>747</v>
      </c>
      <c r="B59" t="s">
        <v>748</v>
      </c>
      <c r="D59" s="286">
        <v>25672.35</v>
      </c>
    </row>
    <row r="60" spans="1:8">
      <c r="A60" s="283"/>
      <c r="B60" s="290" t="s">
        <v>766</v>
      </c>
      <c r="C60" s="283"/>
      <c r="D60" s="283"/>
    </row>
    <row r="61" spans="1:8">
      <c r="B61" s="287"/>
    </row>
    <row r="63" spans="1:8">
      <c r="B63" s="282" t="s">
        <v>767</v>
      </c>
      <c r="H63" s="348"/>
    </row>
    <row r="64" spans="1:8">
      <c r="A64" s="289" t="s">
        <v>747</v>
      </c>
      <c r="B64" s="283" t="s">
        <v>588</v>
      </c>
      <c r="C64" s="285">
        <v>25672.35</v>
      </c>
      <c r="D64" s="285"/>
    </row>
    <row r="65" spans="1:4">
      <c r="A65" s="292" t="s">
        <v>287</v>
      </c>
      <c r="B65" t="s">
        <v>27</v>
      </c>
      <c r="C65" s="286">
        <v>0</v>
      </c>
    </row>
    <row r="66" spans="1:4">
      <c r="A66" s="289" t="s">
        <v>293</v>
      </c>
      <c r="B66" s="283" t="s">
        <v>294</v>
      </c>
      <c r="C66" s="283"/>
      <c r="D66" s="285">
        <v>25672.35</v>
      </c>
    </row>
    <row r="67" spans="1:4">
      <c r="B67" s="287" t="s">
        <v>768</v>
      </c>
    </row>
    <row r="68" spans="1:4" ht="30">
      <c r="A68" s="291" t="s">
        <v>769</v>
      </c>
      <c r="B68" s="347" t="s">
        <v>763</v>
      </c>
      <c r="C68" s="285">
        <v>31497.119999999999</v>
      </c>
      <c r="D68" s="283"/>
    </row>
    <row r="69" spans="1:4">
      <c r="A69" s="288" t="s">
        <v>764</v>
      </c>
      <c r="B69" t="s">
        <v>765</v>
      </c>
      <c r="D69" s="286">
        <v>31497.119999999999</v>
      </c>
    </row>
    <row r="70" spans="1:4">
      <c r="A70" s="283"/>
      <c r="B70" s="290" t="s">
        <v>296</v>
      </c>
      <c r="C70" s="283"/>
      <c r="D70" s="283"/>
    </row>
    <row r="71" spans="1:4">
      <c r="A71" s="288" t="s">
        <v>284</v>
      </c>
      <c r="B71" t="s">
        <v>591</v>
      </c>
      <c r="C71" s="286">
        <v>27387.71</v>
      </c>
      <c r="D71" s="286"/>
    </row>
    <row r="72" spans="1:4">
      <c r="A72" s="289" t="s">
        <v>283</v>
      </c>
      <c r="B72" s="283" t="s">
        <v>748</v>
      </c>
      <c r="C72" s="283"/>
      <c r="D72" s="285">
        <v>27387.71</v>
      </c>
    </row>
    <row r="73" spans="1:4">
      <c r="B73" s="287" t="s">
        <v>770</v>
      </c>
    </row>
    <row r="77" spans="1:4">
      <c r="A77" s="281"/>
      <c r="B77" s="282" t="s">
        <v>298</v>
      </c>
      <c r="C77" s="282" t="s">
        <v>25</v>
      </c>
      <c r="D77" s="282" t="s">
        <v>26</v>
      </c>
    </row>
    <row r="78" spans="1:4">
      <c r="A78" s="291" t="s">
        <v>299</v>
      </c>
      <c r="B78" s="283" t="s">
        <v>301</v>
      </c>
      <c r="C78" s="285">
        <v>141812.18</v>
      </c>
      <c r="D78" s="283"/>
    </row>
    <row r="79" spans="1:4">
      <c r="A79" s="288" t="s">
        <v>771</v>
      </c>
      <c r="B79" t="s">
        <v>748</v>
      </c>
      <c r="D79" s="286">
        <v>28500</v>
      </c>
    </row>
    <row r="80" spans="1:4">
      <c r="A80" s="289" t="s">
        <v>772</v>
      </c>
      <c r="B80" s="283" t="s">
        <v>750</v>
      </c>
      <c r="C80" s="283"/>
      <c r="D80" s="285">
        <v>113312.18</v>
      </c>
    </row>
    <row r="81" spans="1:4">
      <c r="B81" s="287" t="s">
        <v>773</v>
      </c>
    </row>
    <row r="83" spans="1:4">
      <c r="A83" s="281"/>
      <c r="B83" s="282" t="s">
        <v>774</v>
      </c>
      <c r="C83" s="282" t="s">
        <v>25</v>
      </c>
      <c r="D83" s="282" t="s">
        <v>26</v>
      </c>
    </row>
    <row r="84" spans="1:4">
      <c r="A84" s="288" t="s">
        <v>771</v>
      </c>
      <c r="B84" t="s">
        <v>748</v>
      </c>
      <c r="C84" s="286">
        <v>28500</v>
      </c>
      <c r="D84" s="286"/>
    </row>
    <row r="85" spans="1:4">
      <c r="A85" s="289" t="s">
        <v>772</v>
      </c>
      <c r="B85" s="283" t="s">
        <v>750</v>
      </c>
      <c r="C85" s="285">
        <v>25672.35</v>
      </c>
      <c r="D85" s="285"/>
    </row>
    <row r="86" spans="1:4">
      <c r="A86" s="288" t="s">
        <v>771</v>
      </c>
      <c r="B86" t="s">
        <v>748</v>
      </c>
      <c r="D86" s="286">
        <v>25672.35</v>
      </c>
    </row>
    <row r="87" spans="1:4">
      <c r="A87" s="291" t="s">
        <v>299</v>
      </c>
      <c r="B87" s="283" t="s">
        <v>301</v>
      </c>
      <c r="C87" s="285"/>
      <c r="D87" s="285">
        <v>28500</v>
      </c>
    </row>
    <row r="88" spans="1:4">
      <c r="B88" s="287" t="s">
        <v>775</v>
      </c>
    </row>
    <row r="91" spans="1:4">
      <c r="A91" s="281"/>
      <c r="B91" s="282" t="s">
        <v>302</v>
      </c>
      <c r="C91" s="282" t="s">
        <v>25</v>
      </c>
      <c r="D91" s="282" t="s">
        <v>26</v>
      </c>
    </row>
    <row r="92" spans="1:4">
      <c r="A92" s="289" t="s">
        <v>776</v>
      </c>
      <c r="B92" s="283" t="s">
        <v>777</v>
      </c>
      <c r="C92" s="285">
        <v>141812.18</v>
      </c>
      <c r="D92" s="283"/>
    </row>
    <row r="93" spans="1:4">
      <c r="A93" s="292" t="s">
        <v>304</v>
      </c>
      <c r="B93" s="293" t="s">
        <v>305</v>
      </c>
      <c r="D93" s="286">
        <v>141812.18</v>
      </c>
    </row>
    <row r="94" spans="1:4">
      <c r="A94" s="283"/>
      <c r="B94" s="290" t="s">
        <v>303</v>
      </c>
      <c r="C94" s="283"/>
      <c r="D94" s="283"/>
    </row>
    <row r="96" spans="1:4">
      <c r="A96" s="281"/>
      <c r="B96" s="282" t="s">
        <v>778</v>
      </c>
      <c r="C96" s="282" t="s">
        <v>25</v>
      </c>
      <c r="D96" s="282" t="s">
        <v>26</v>
      </c>
    </row>
    <row r="97" spans="1:4">
      <c r="A97" s="289" t="s">
        <v>751</v>
      </c>
      <c r="B97" s="283" t="s">
        <v>752</v>
      </c>
      <c r="C97" s="285">
        <v>15673.4</v>
      </c>
      <c r="D97" s="283"/>
    </row>
    <row r="98" spans="1:4">
      <c r="A98" s="292" t="s">
        <v>753</v>
      </c>
      <c r="B98" s="293" t="s">
        <v>754</v>
      </c>
      <c r="D98" s="286">
        <v>15673.4</v>
      </c>
    </row>
    <row r="99" spans="1:4">
      <c r="A99" s="283"/>
      <c r="B99" s="290" t="s">
        <v>779</v>
      </c>
      <c r="C99" s="283"/>
      <c r="D99" s="283"/>
    </row>
    <row r="102" spans="1:4">
      <c r="B102" s="282" t="s">
        <v>780</v>
      </c>
    </row>
    <row r="103" spans="1:4">
      <c r="A103" s="289" t="s">
        <v>771</v>
      </c>
      <c r="B103" s="283" t="s">
        <v>588</v>
      </c>
      <c r="C103" s="285">
        <v>25672.35</v>
      </c>
      <c r="D103" s="285"/>
    </row>
    <row r="104" spans="1:4">
      <c r="A104" s="292" t="s">
        <v>299</v>
      </c>
      <c r="B104" t="s">
        <v>306</v>
      </c>
      <c r="C104" s="286"/>
      <c r="D104" s="286">
        <v>25672.35</v>
      </c>
    </row>
    <row r="105" spans="1:4">
      <c r="A105" s="283"/>
      <c r="B105" s="290" t="s">
        <v>295</v>
      </c>
      <c r="C105" s="283"/>
      <c r="D105" s="283"/>
    </row>
    <row r="106" spans="1:4">
      <c r="A106" s="288" t="s">
        <v>749</v>
      </c>
      <c r="B106" t="s">
        <v>591</v>
      </c>
      <c r="C106" s="286">
        <v>27387.71</v>
      </c>
      <c r="D106" s="286"/>
    </row>
    <row r="107" spans="1:4">
      <c r="A107" s="289" t="s">
        <v>747</v>
      </c>
      <c r="B107" s="283" t="s">
        <v>748</v>
      </c>
      <c r="C107" s="283"/>
      <c r="D107" s="285">
        <v>27387.71</v>
      </c>
    </row>
    <row r="108" spans="1:4">
      <c r="B108" s="287" t="s">
        <v>297</v>
      </c>
    </row>
    <row r="109" spans="1:4">
      <c r="B109" s="287"/>
    </row>
    <row r="111" spans="1:4">
      <c r="A111" s="281"/>
      <c r="B111" s="282" t="s">
        <v>781</v>
      </c>
      <c r="C111" s="282" t="s">
        <v>25</v>
      </c>
      <c r="D111" s="282" t="s">
        <v>26</v>
      </c>
    </row>
    <row r="112" spans="1:4" ht="30">
      <c r="A112" s="291" t="s">
        <v>782</v>
      </c>
      <c r="B112" s="347" t="s">
        <v>763</v>
      </c>
      <c r="C112" s="285">
        <v>31497.119999999999</v>
      </c>
      <c r="D112" s="283"/>
    </row>
    <row r="113" spans="1:4">
      <c r="A113" s="288" t="s">
        <v>783</v>
      </c>
      <c r="B113" t="s">
        <v>765</v>
      </c>
      <c r="D113" s="286">
        <v>31497.119999999999</v>
      </c>
    </row>
    <row r="114" spans="1:4">
      <c r="A114" s="283"/>
      <c r="B114" s="290" t="s">
        <v>296</v>
      </c>
      <c r="C114" s="283"/>
      <c r="D114" s="283"/>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9457-5F73-4AC8-8F17-B89B65273C00}">
  <dimension ref="A2:G76"/>
  <sheetViews>
    <sheetView workbookViewId="0">
      <selection activeCell="A9" sqref="A9"/>
    </sheetView>
  </sheetViews>
  <sheetFormatPr defaultRowHeight="15"/>
  <cols>
    <col min="1" max="1" width="12.42578125" bestFit="1" customWidth="1"/>
    <col min="2" max="2" width="82" bestFit="1" customWidth="1"/>
    <col min="3" max="4" width="11.5703125" bestFit="1" customWidth="1"/>
    <col min="7" max="7" width="10.5703125" bestFit="1" customWidth="1"/>
  </cols>
  <sheetData>
    <row r="2" spans="1:4">
      <c r="A2" s="281"/>
      <c r="B2" s="282" t="s">
        <v>282</v>
      </c>
      <c r="C2" s="282" t="s">
        <v>25</v>
      </c>
      <c r="D2" s="282" t="s">
        <v>26</v>
      </c>
    </row>
    <row r="3" spans="1:4">
      <c r="A3" s="289" t="s">
        <v>733</v>
      </c>
      <c r="B3" s="284" t="s">
        <v>734</v>
      </c>
      <c r="C3" s="285">
        <v>28500</v>
      </c>
      <c r="D3" s="283"/>
    </row>
    <row r="4" spans="1:4">
      <c r="A4" s="292" t="s">
        <v>831</v>
      </c>
      <c r="B4" s="293" t="s">
        <v>735</v>
      </c>
      <c r="D4" s="286">
        <v>28500</v>
      </c>
    </row>
    <row r="5" spans="1:4" ht="30">
      <c r="A5" s="283"/>
      <c r="B5" s="349" t="s">
        <v>784</v>
      </c>
      <c r="C5" s="283"/>
      <c r="D5" s="283"/>
    </row>
    <row r="6" spans="1:4">
      <c r="B6" s="350"/>
    </row>
    <row r="7" spans="1:4">
      <c r="A7" s="281"/>
      <c r="B7" s="282" t="s">
        <v>785</v>
      </c>
      <c r="C7" s="282" t="s">
        <v>25</v>
      </c>
      <c r="D7" s="282" t="s">
        <v>26</v>
      </c>
    </row>
    <row r="8" spans="1:4">
      <c r="A8" s="291" t="s">
        <v>738</v>
      </c>
      <c r="B8" s="284" t="s">
        <v>739</v>
      </c>
      <c r="C8" s="285">
        <v>141812.18</v>
      </c>
      <c r="D8" s="283"/>
    </row>
    <row r="9" spans="1:4">
      <c r="A9">
        <v>5505</v>
      </c>
      <c r="B9" t="s">
        <v>740</v>
      </c>
      <c r="D9" s="286">
        <v>141812.18</v>
      </c>
    </row>
    <row r="10" spans="1:4">
      <c r="A10" s="283"/>
      <c r="B10" s="290" t="s">
        <v>786</v>
      </c>
      <c r="C10" s="283"/>
      <c r="D10" s="283"/>
    </row>
    <row r="12" spans="1:4">
      <c r="A12" s="281"/>
      <c r="B12" s="282" t="s">
        <v>787</v>
      </c>
      <c r="C12" s="282" t="s">
        <v>25</v>
      </c>
      <c r="D12" s="282" t="s">
        <v>26</v>
      </c>
    </row>
    <row r="13" spans="1:4">
      <c r="A13" s="289" t="s">
        <v>831</v>
      </c>
      <c r="B13" s="283" t="s">
        <v>735</v>
      </c>
      <c r="C13" s="285">
        <v>28500</v>
      </c>
      <c r="D13" s="283"/>
    </row>
    <row r="14" spans="1:4">
      <c r="A14" s="288" t="s">
        <v>733</v>
      </c>
      <c r="B14" s="293" t="s">
        <v>743</v>
      </c>
      <c r="C14" s="286"/>
      <c r="D14" s="286">
        <v>28500</v>
      </c>
    </row>
    <row r="15" spans="1:4" ht="30">
      <c r="A15" s="283"/>
      <c r="B15" s="349" t="s">
        <v>788</v>
      </c>
      <c r="C15" s="283"/>
      <c r="D15" s="283"/>
    </row>
    <row r="18" spans="1:7">
      <c r="A18" s="281"/>
      <c r="B18" s="282" t="s">
        <v>789</v>
      </c>
      <c r="C18" s="282" t="s">
        <v>25</v>
      </c>
      <c r="D18" s="282" t="s">
        <v>26</v>
      </c>
    </row>
    <row r="19" spans="1:7">
      <c r="A19" s="283">
        <v>5505</v>
      </c>
      <c r="B19" s="283" t="s">
        <v>746</v>
      </c>
      <c r="C19" s="285">
        <v>141812.18</v>
      </c>
      <c r="D19" s="283"/>
    </row>
    <row r="20" spans="1:7">
      <c r="A20" s="288" t="s">
        <v>747</v>
      </c>
      <c r="B20" t="s">
        <v>748</v>
      </c>
      <c r="D20" s="286">
        <v>28500</v>
      </c>
    </row>
    <row r="21" spans="1:7">
      <c r="A21" s="289" t="s">
        <v>749</v>
      </c>
      <c r="B21" s="283" t="s">
        <v>750</v>
      </c>
      <c r="C21" s="283"/>
      <c r="D21" s="285">
        <v>113312.18</v>
      </c>
      <c r="G21" s="286"/>
    </row>
    <row r="22" spans="1:7">
      <c r="A22" s="288"/>
      <c r="B22" s="287" t="s">
        <v>790</v>
      </c>
      <c r="D22" s="286"/>
      <c r="G22" s="286"/>
    </row>
    <row r="23" spans="1:7">
      <c r="A23" s="288"/>
      <c r="D23" s="286"/>
      <c r="G23" s="286"/>
    </row>
    <row r="24" spans="1:7">
      <c r="A24" s="288" t="s">
        <v>751</v>
      </c>
      <c r="B24" t="s">
        <v>791</v>
      </c>
      <c r="C24" s="286">
        <v>157485.57999999999</v>
      </c>
    </row>
    <row r="25" spans="1:7">
      <c r="A25" s="291" t="s">
        <v>753</v>
      </c>
      <c r="B25" s="284" t="s">
        <v>754</v>
      </c>
      <c r="C25" s="283"/>
      <c r="D25" s="285">
        <v>15673.4</v>
      </c>
    </row>
    <row r="26" spans="1:7">
      <c r="A26" s="291" t="s">
        <v>738</v>
      </c>
      <c r="B26" s="284" t="s">
        <v>755</v>
      </c>
      <c r="C26" s="283"/>
      <c r="D26" s="285">
        <v>141812.18</v>
      </c>
    </row>
    <row r="27" spans="1:7" ht="30">
      <c r="B27" s="350" t="s">
        <v>792</v>
      </c>
    </row>
    <row r="28" spans="1:7">
      <c r="B28" s="287"/>
    </row>
    <row r="30" spans="1:7">
      <c r="A30" s="281"/>
      <c r="B30" s="282" t="s">
        <v>286</v>
      </c>
      <c r="C30" s="282" t="s">
        <v>25</v>
      </c>
      <c r="D30" s="282" t="s">
        <v>26</v>
      </c>
    </row>
    <row r="31" spans="1:7">
      <c r="A31" s="291" t="s">
        <v>287</v>
      </c>
      <c r="B31" s="283" t="s">
        <v>27</v>
      </c>
      <c r="C31" s="285">
        <v>0</v>
      </c>
      <c r="D31" s="283"/>
    </row>
    <row r="32" spans="1:7">
      <c r="A32" s="292" t="s">
        <v>288</v>
      </c>
      <c r="B32" t="s">
        <v>289</v>
      </c>
      <c r="C32" s="286">
        <v>28500</v>
      </c>
    </row>
    <row r="33" spans="1:4">
      <c r="A33" s="291" t="s">
        <v>832</v>
      </c>
      <c r="B33" s="284" t="s">
        <v>735</v>
      </c>
      <c r="C33" s="283"/>
      <c r="D33" s="285">
        <v>28500</v>
      </c>
    </row>
    <row r="34" spans="1:4">
      <c r="B34" s="287" t="s">
        <v>793</v>
      </c>
    </row>
    <row r="37" spans="1:4">
      <c r="A37" s="281"/>
      <c r="B37" s="282" t="s">
        <v>290</v>
      </c>
      <c r="C37" s="282" t="s">
        <v>25</v>
      </c>
      <c r="D37" s="282" t="s">
        <v>26</v>
      </c>
    </row>
    <row r="38" spans="1:4">
      <c r="A38" s="289" t="s">
        <v>747</v>
      </c>
      <c r="B38" s="283" t="s">
        <v>588</v>
      </c>
      <c r="C38" s="285">
        <v>28500</v>
      </c>
      <c r="D38" s="285"/>
    </row>
    <row r="39" spans="1:4">
      <c r="A39" s="292" t="s">
        <v>288</v>
      </c>
      <c r="B39" t="s">
        <v>292</v>
      </c>
      <c r="C39" s="286"/>
      <c r="D39" s="286">
        <v>28500</v>
      </c>
    </row>
    <row r="40" spans="1:4">
      <c r="A40" s="291"/>
      <c r="B40" s="290" t="s">
        <v>794</v>
      </c>
      <c r="C40" s="285"/>
      <c r="D40" s="285"/>
    </row>
    <row r="41" spans="1:4">
      <c r="A41" s="292"/>
      <c r="C41" s="286"/>
      <c r="D41" s="286"/>
    </row>
    <row r="42" spans="1:4">
      <c r="A42" s="291" t="s">
        <v>769</v>
      </c>
      <c r="B42" s="283" t="s">
        <v>795</v>
      </c>
      <c r="C42" s="285">
        <v>31497.119999999999</v>
      </c>
      <c r="D42" s="283"/>
    </row>
    <row r="43" spans="1:4">
      <c r="A43" s="288" t="s">
        <v>764</v>
      </c>
      <c r="B43" t="s">
        <v>765</v>
      </c>
      <c r="D43" s="286">
        <v>31497.119999999999</v>
      </c>
    </row>
    <row r="44" spans="1:4">
      <c r="A44" s="289"/>
      <c r="B44" s="290" t="s">
        <v>333</v>
      </c>
      <c r="C44" s="283"/>
      <c r="D44" s="285"/>
    </row>
    <row r="45" spans="1:4">
      <c r="A45" s="288"/>
      <c r="D45" s="286"/>
    </row>
    <row r="46" spans="1:4">
      <c r="A46" s="289" t="s">
        <v>284</v>
      </c>
      <c r="B46" s="283" t="s">
        <v>591</v>
      </c>
      <c r="C46" s="285">
        <v>25672.35</v>
      </c>
      <c r="D46" s="285"/>
    </row>
    <row r="47" spans="1:4">
      <c r="A47" s="288" t="s">
        <v>283</v>
      </c>
      <c r="B47" t="s">
        <v>748</v>
      </c>
      <c r="D47" s="286">
        <v>25372.35</v>
      </c>
    </row>
    <row r="48" spans="1:4">
      <c r="A48" s="283"/>
      <c r="B48" s="290" t="s">
        <v>796</v>
      </c>
      <c r="C48" s="283"/>
      <c r="D48" s="283"/>
    </row>
    <row r="49" spans="1:4">
      <c r="B49" s="287"/>
    </row>
    <row r="52" spans="1:4">
      <c r="A52" s="281"/>
      <c r="B52" s="282" t="s">
        <v>298</v>
      </c>
      <c r="C52" s="282" t="s">
        <v>25</v>
      </c>
      <c r="D52" s="282" t="s">
        <v>26</v>
      </c>
    </row>
    <row r="53" spans="1:4">
      <c r="A53" s="291" t="s">
        <v>299</v>
      </c>
      <c r="B53" s="283" t="s">
        <v>301</v>
      </c>
      <c r="C53" s="285">
        <v>141812.18</v>
      </c>
      <c r="D53" s="283"/>
    </row>
    <row r="54" spans="1:4">
      <c r="A54" s="288" t="s">
        <v>771</v>
      </c>
      <c r="B54" t="s">
        <v>748</v>
      </c>
      <c r="D54" s="286">
        <v>28500</v>
      </c>
    </row>
    <row r="55" spans="1:4">
      <c r="A55" s="289" t="s">
        <v>300</v>
      </c>
      <c r="B55" s="283" t="s">
        <v>750</v>
      </c>
      <c r="C55" s="283"/>
      <c r="D55" s="285">
        <v>113312.18</v>
      </c>
    </row>
    <row r="56" spans="1:4">
      <c r="B56" s="287" t="s">
        <v>797</v>
      </c>
    </row>
    <row r="58" spans="1:4">
      <c r="A58" s="281"/>
      <c r="B58" s="282" t="s">
        <v>302</v>
      </c>
      <c r="C58" s="282" t="s">
        <v>25</v>
      </c>
      <c r="D58" s="282" t="s">
        <v>26</v>
      </c>
    </row>
    <row r="59" spans="1:4">
      <c r="A59" s="289" t="s">
        <v>776</v>
      </c>
      <c r="B59" s="283" t="s">
        <v>791</v>
      </c>
      <c r="C59" s="285">
        <v>157485.57999999999</v>
      </c>
      <c r="D59" s="283"/>
    </row>
    <row r="60" spans="1:4">
      <c r="A60" s="292" t="s">
        <v>304</v>
      </c>
      <c r="B60" s="293" t="s">
        <v>305</v>
      </c>
      <c r="D60" s="286">
        <v>157485.57999999999</v>
      </c>
    </row>
    <row r="61" spans="1:4">
      <c r="A61" s="283"/>
      <c r="B61" s="290" t="s">
        <v>798</v>
      </c>
      <c r="C61" s="283"/>
      <c r="D61" s="283"/>
    </row>
    <row r="64" spans="1:4">
      <c r="B64" s="282" t="s">
        <v>307</v>
      </c>
    </row>
    <row r="65" spans="1:4">
      <c r="A65" s="289" t="s">
        <v>771</v>
      </c>
      <c r="B65" s="283" t="s">
        <v>588</v>
      </c>
      <c r="C65" s="285">
        <v>28500</v>
      </c>
      <c r="D65" s="285"/>
    </row>
    <row r="66" spans="1:4">
      <c r="A66" s="292" t="s">
        <v>299</v>
      </c>
      <c r="B66" t="s">
        <v>306</v>
      </c>
      <c r="C66" s="286"/>
      <c r="D66" s="286">
        <v>28500</v>
      </c>
    </row>
    <row r="67" spans="1:4">
      <c r="A67" s="283"/>
      <c r="B67" s="290" t="s">
        <v>799</v>
      </c>
      <c r="C67" s="283"/>
      <c r="D67" s="283"/>
    </row>
    <row r="68" spans="1:4">
      <c r="B68" s="287"/>
    </row>
    <row r="69" spans="1:4">
      <c r="A69" s="288" t="s">
        <v>749</v>
      </c>
      <c r="B69" t="s">
        <v>591</v>
      </c>
      <c r="C69" s="286">
        <v>25672.35</v>
      </c>
      <c r="D69" s="286"/>
    </row>
    <row r="70" spans="1:4">
      <c r="A70" s="289" t="s">
        <v>747</v>
      </c>
      <c r="B70" s="283" t="s">
        <v>748</v>
      </c>
      <c r="C70" s="283"/>
      <c r="D70" s="285">
        <v>25672.35</v>
      </c>
    </row>
    <row r="71" spans="1:4">
      <c r="B71" s="287" t="s">
        <v>800</v>
      </c>
    </row>
    <row r="73" spans="1:4">
      <c r="A73" s="281"/>
      <c r="B73" s="282" t="s">
        <v>308</v>
      </c>
      <c r="C73" s="282" t="s">
        <v>25</v>
      </c>
      <c r="D73" s="282" t="s">
        <v>26</v>
      </c>
    </row>
    <row r="74" spans="1:4">
      <c r="A74" s="291" t="s">
        <v>782</v>
      </c>
      <c r="B74" s="283" t="s">
        <v>795</v>
      </c>
      <c r="C74" s="285">
        <v>31497.119999999999</v>
      </c>
      <c r="D74" s="283"/>
    </row>
    <row r="75" spans="1:4">
      <c r="A75" s="288" t="s">
        <v>783</v>
      </c>
      <c r="B75" t="s">
        <v>765</v>
      </c>
      <c r="D75" s="286">
        <v>31497.119999999999</v>
      </c>
    </row>
    <row r="76" spans="1:4">
      <c r="A76" s="283"/>
      <c r="B76" s="290" t="s">
        <v>296</v>
      </c>
      <c r="C76" s="283"/>
      <c r="D76" s="28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71226-2810-478F-AD10-8C9425CE219E}">
  <dimension ref="A2:G77"/>
  <sheetViews>
    <sheetView workbookViewId="0">
      <selection activeCell="A17" sqref="A17"/>
    </sheetView>
  </sheetViews>
  <sheetFormatPr defaultRowHeight="15"/>
  <cols>
    <col min="1" max="1" width="12.42578125" bestFit="1" customWidth="1"/>
    <col min="2" max="2" width="82" bestFit="1" customWidth="1"/>
    <col min="3" max="4" width="11.5703125" bestFit="1" customWidth="1"/>
    <col min="7" max="7" width="10.5703125" bestFit="1" customWidth="1"/>
  </cols>
  <sheetData>
    <row r="2" spans="1:4">
      <c r="A2" s="281"/>
      <c r="B2" s="282" t="s">
        <v>282</v>
      </c>
      <c r="C2" s="282" t="s">
        <v>25</v>
      </c>
      <c r="D2" s="282" t="s">
        <v>26</v>
      </c>
    </row>
    <row r="3" spans="1:4">
      <c r="A3" s="289" t="s">
        <v>733</v>
      </c>
      <c r="B3" s="284" t="s">
        <v>734</v>
      </c>
      <c r="C3" s="285">
        <v>0</v>
      </c>
      <c r="D3" s="283"/>
    </row>
    <row r="4" spans="1:4">
      <c r="A4" s="292" t="s">
        <v>831</v>
      </c>
      <c r="B4" s="293" t="s">
        <v>735</v>
      </c>
      <c r="D4" s="286">
        <v>0</v>
      </c>
    </row>
    <row r="5" spans="1:4" ht="30">
      <c r="A5" s="283"/>
      <c r="B5" s="349" t="s">
        <v>784</v>
      </c>
      <c r="C5" s="283"/>
      <c r="D5" s="283"/>
    </row>
    <row r="6" spans="1:4">
      <c r="B6" s="350"/>
    </row>
    <row r="7" spans="1:4">
      <c r="A7" s="281"/>
      <c r="B7" s="282" t="s">
        <v>785</v>
      </c>
      <c r="C7" s="282" t="s">
        <v>25</v>
      </c>
      <c r="D7" s="282" t="s">
        <v>26</v>
      </c>
    </row>
    <row r="8" spans="1:4">
      <c r="A8" s="291" t="s">
        <v>738</v>
      </c>
      <c r="B8" s="284" t="s">
        <v>739</v>
      </c>
      <c r="C8" s="285">
        <v>0</v>
      </c>
      <c r="D8" s="283"/>
    </row>
    <row r="9" spans="1:4">
      <c r="A9">
        <v>5505</v>
      </c>
      <c r="B9" t="s">
        <v>740</v>
      </c>
      <c r="D9" s="286">
        <v>0</v>
      </c>
    </row>
    <row r="10" spans="1:4">
      <c r="A10" s="283"/>
      <c r="B10" s="290" t="s">
        <v>786</v>
      </c>
      <c r="C10" s="283"/>
      <c r="D10" s="283"/>
    </row>
    <row r="12" spans="1:4">
      <c r="A12" s="281"/>
      <c r="B12" s="282" t="s">
        <v>787</v>
      </c>
      <c r="C12" s="282" t="s">
        <v>25</v>
      </c>
      <c r="D12" s="282" t="s">
        <v>26</v>
      </c>
    </row>
    <row r="13" spans="1:4">
      <c r="A13" s="289" t="s">
        <v>831</v>
      </c>
      <c r="B13" s="283" t="s">
        <v>735</v>
      </c>
      <c r="C13" s="285">
        <v>0</v>
      </c>
      <c r="D13" s="283"/>
    </row>
    <row r="14" spans="1:4">
      <c r="A14" s="288" t="s">
        <v>733</v>
      </c>
      <c r="B14" s="293" t="s">
        <v>743</v>
      </c>
      <c r="C14" s="286"/>
      <c r="D14" s="286">
        <v>0</v>
      </c>
    </row>
    <row r="15" spans="1:4" ht="30">
      <c r="A15" s="283"/>
      <c r="B15" s="349" t="s">
        <v>788</v>
      </c>
      <c r="C15" s="283"/>
      <c r="D15" s="283"/>
    </row>
    <row r="18" spans="1:7">
      <c r="A18" s="281"/>
      <c r="B18" s="282" t="s">
        <v>801</v>
      </c>
      <c r="C18" s="282" t="s">
        <v>25</v>
      </c>
      <c r="D18" s="282" t="s">
        <v>26</v>
      </c>
    </row>
    <row r="19" spans="1:7">
      <c r="A19" s="289" t="s">
        <v>802</v>
      </c>
      <c r="B19" s="283" t="s">
        <v>803</v>
      </c>
      <c r="C19" s="285">
        <v>60252.12</v>
      </c>
      <c r="D19" s="283"/>
    </row>
    <row r="20" spans="1:7">
      <c r="A20" s="288" t="s">
        <v>747</v>
      </c>
      <c r="B20" t="s">
        <v>748</v>
      </c>
      <c r="D20" s="286">
        <v>29184.81</v>
      </c>
    </row>
    <row r="21" spans="1:7">
      <c r="A21" s="289" t="s">
        <v>749</v>
      </c>
      <c r="B21" s="283" t="s">
        <v>750</v>
      </c>
      <c r="C21" s="283"/>
      <c r="D21" s="285">
        <v>31067.31</v>
      </c>
      <c r="G21" s="286"/>
    </row>
    <row r="22" spans="1:7">
      <c r="A22" s="288"/>
      <c r="B22" s="287" t="s">
        <v>790</v>
      </c>
      <c r="D22" s="286"/>
      <c r="G22" s="286"/>
    </row>
    <row r="23" spans="1:7">
      <c r="A23" s="288"/>
      <c r="D23" s="286"/>
      <c r="G23" s="286"/>
    </row>
    <row r="24" spans="1:7">
      <c r="A24" s="288" t="s">
        <v>751</v>
      </c>
      <c r="B24" t="s">
        <v>791</v>
      </c>
      <c r="C24" s="286">
        <v>157485.57999999999</v>
      </c>
    </row>
    <row r="25" spans="1:7">
      <c r="A25" s="289" t="s">
        <v>764</v>
      </c>
      <c r="B25" s="283" t="s">
        <v>765</v>
      </c>
      <c r="C25" s="283"/>
      <c r="D25" s="285">
        <v>62994.23</v>
      </c>
    </row>
    <row r="26" spans="1:7">
      <c r="A26" s="289" t="s">
        <v>802</v>
      </c>
      <c r="B26" s="284" t="s">
        <v>804</v>
      </c>
      <c r="C26" s="283"/>
      <c r="D26" s="285">
        <f>C24-D25</f>
        <v>94491.349999999977</v>
      </c>
    </row>
    <row r="27" spans="1:7" ht="30">
      <c r="B27" s="350" t="s">
        <v>792</v>
      </c>
    </row>
    <row r="28" spans="1:7">
      <c r="B28" s="287"/>
    </row>
    <row r="30" spans="1:7">
      <c r="A30" s="281"/>
      <c r="B30" s="282" t="s">
        <v>286</v>
      </c>
      <c r="C30" s="282" t="s">
        <v>25</v>
      </c>
      <c r="D30" s="282" t="s">
        <v>26</v>
      </c>
    </row>
    <row r="31" spans="1:7">
      <c r="A31" s="291" t="s">
        <v>287</v>
      </c>
      <c r="B31" s="283" t="s">
        <v>27</v>
      </c>
      <c r="C31" s="285">
        <f>1795.01+163.18</f>
        <v>1958.19</v>
      </c>
      <c r="D31" s="283"/>
    </row>
    <row r="32" spans="1:7">
      <c r="A32" s="292" t="s">
        <v>288</v>
      </c>
      <c r="B32" t="s">
        <v>289</v>
      </c>
      <c r="C32" s="286">
        <v>29184.81</v>
      </c>
    </row>
    <row r="33" spans="1:4">
      <c r="A33" s="291" t="s">
        <v>832</v>
      </c>
      <c r="B33" s="284" t="s">
        <v>735</v>
      </c>
      <c r="C33" s="283"/>
      <c r="D33" s="285">
        <v>31143</v>
      </c>
    </row>
    <row r="34" spans="1:4">
      <c r="B34" s="287" t="s">
        <v>805</v>
      </c>
    </row>
    <row r="37" spans="1:4">
      <c r="A37" s="281"/>
      <c r="B37" s="282" t="s">
        <v>290</v>
      </c>
      <c r="C37" s="282" t="s">
        <v>25</v>
      </c>
      <c r="D37" s="282" t="s">
        <v>26</v>
      </c>
    </row>
    <row r="38" spans="1:4">
      <c r="A38" s="289" t="s">
        <v>747</v>
      </c>
      <c r="B38" s="283" t="s">
        <v>588</v>
      </c>
      <c r="C38" s="285">
        <v>29184.81</v>
      </c>
      <c r="D38" s="285"/>
    </row>
    <row r="39" spans="1:4">
      <c r="A39" s="292" t="s">
        <v>288</v>
      </c>
      <c r="B39" t="s">
        <v>292</v>
      </c>
      <c r="C39" s="286"/>
      <c r="D39" s="286">
        <v>29184.81</v>
      </c>
    </row>
    <row r="40" spans="1:4">
      <c r="A40" s="291"/>
      <c r="B40" s="290" t="s">
        <v>806</v>
      </c>
      <c r="C40" s="285"/>
      <c r="D40" s="285"/>
    </row>
    <row r="41" spans="1:4">
      <c r="A41" s="292"/>
      <c r="C41" s="286"/>
      <c r="D41" s="286"/>
    </row>
    <row r="42" spans="1:4">
      <c r="A42" s="291" t="s">
        <v>769</v>
      </c>
      <c r="B42" s="283" t="s">
        <v>795</v>
      </c>
      <c r="C42" s="285">
        <v>31497.119999999999</v>
      </c>
      <c r="D42" s="283"/>
    </row>
    <row r="43" spans="1:4">
      <c r="A43" s="288" t="s">
        <v>764</v>
      </c>
      <c r="B43" t="s">
        <v>765</v>
      </c>
      <c r="D43" s="286">
        <v>31497.119999999999</v>
      </c>
    </row>
    <row r="44" spans="1:4">
      <c r="A44" s="289"/>
      <c r="B44" s="290" t="s">
        <v>333</v>
      </c>
      <c r="C44" s="283"/>
      <c r="D44" s="285"/>
    </row>
    <row r="45" spans="1:4">
      <c r="A45" s="288"/>
      <c r="D45" s="286"/>
    </row>
    <row r="46" spans="1:4">
      <c r="A46" s="289" t="s">
        <v>284</v>
      </c>
      <c r="B46" s="283" t="s">
        <v>591</v>
      </c>
      <c r="C46" s="285">
        <v>31067.31</v>
      </c>
      <c r="D46" s="285"/>
    </row>
    <row r="47" spans="1:4">
      <c r="A47" s="288" t="s">
        <v>283</v>
      </c>
      <c r="B47" t="s">
        <v>748</v>
      </c>
      <c r="D47" s="286">
        <v>31067.31</v>
      </c>
    </row>
    <row r="48" spans="1:4">
      <c r="A48" s="283"/>
      <c r="B48" s="290" t="s">
        <v>807</v>
      </c>
      <c r="C48" s="283"/>
      <c r="D48" s="283"/>
    </row>
    <row r="49" spans="1:4">
      <c r="B49" s="287"/>
    </row>
    <row r="52" spans="1:4">
      <c r="A52" s="281"/>
      <c r="B52" s="282" t="s">
        <v>298</v>
      </c>
      <c r="C52" s="282" t="s">
        <v>25</v>
      </c>
      <c r="D52" s="282" t="s">
        <v>26</v>
      </c>
    </row>
    <row r="53" spans="1:4">
      <c r="A53" s="291" t="s">
        <v>299</v>
      </c>
      <c r="B53" s="283" t="s">
        <v>301</v>
      </c>
      <c r="C53" s="285">
        <v>62252.12</v>
      </c>
      <c r="D53" s="283"/>
    </row>
    <row r="54" spans="1:4">
      <c r="A54" s="288" t="s">
        <v>771</v>
      </c>
      <c r="B54" t="s">
        <v>748</v>
      </c>
      <c r="D54" s="286">
        <v>29184.81</v>
      </c>
    </row>
    <row r="55" spans="1:4">
      <c r="A55" s="289" t="s">
        <v>300</v>
      </c>
      <c r="B55" s="283" t="s">
        <v>750</v>
      </c>
      <c r="C55" s="283"/>
      <c r="D55" s="285">
        <v>31067.31</v>
      </c>
    </row>
    <row r="56" spans="1:4">
      <c r="B56" s="287" t="s">
        <v>797</v>
      </c>
    </row>
    <row r="58" spans="1:4">
      <c r="A58" s="281"/>
      <c r="B58" s="282" t="s">
        <v>302</v>
      </c>
      <c r="C58" s="282" t="s">
        <v>25</v>
      </c>
      <c r="D58" s="282" t="s">
        <v>26</v>
      </c>
    </row>
    <row r="59" spans="1:4">
      <c r="A59" s="289" t="s">
        <v>776</v>
      </c>
      <c r="B59" s="283" t="s">
        <v>791</v>
      </c>
      <c r="C59" s="285">
        <v>157485.57999999999</v>
      </c>
      <c r="D59" s="283"/>
    </row>
    <row r="60" spans="1:4">
      <c r="A60" s="288" t="s">
        <v>783</v>
      </c>
      <c r="B60" t="s">
        <v>765</v>
      </c>
      <c r="D60" s="286">
        <v>62994.23</v>
      </c>
    </row>
    <row r="61" spans="1:4">
      <c r="A61" s="291" t="s">
        <v>304</v>
      </c>
      <c r="B61" s="284" t="s">
        <v>305</v>
      </c>
      <c r="C61" s="283"/>
      <c r="D61" s="285">
        <f>C59-D60</f>
        <v>94491.349999999977</v>
      </c>
    </row>
    <row r="62" spans="1:4">
      <c r="B62" s="287" t="s">
        <v>798</v>
      </c>
    </row>
    <row r="65" spans="1:4">
      <c r="B65" s="282" t="s">
        <v>307</v>
      </c>
    </row>
    <row r="66" spans="1:4">
      <c r="A66" s="289" t="s">
        <v>771</v>
      </c>
      <c r="B66" s="283" t="s">
        <v>588</v>
      </c>
      <c r="C66" s="285">
        <v>29184.81</v>
      </c>
      <c r="D66" s="285"/>
    </row>
    <row r="67" spans="1:4">
      <c r="A67" s="292" t="s">
        <v>299</v>
      </c>
      <c r="B67" t="s">
        <v>306</v>
      </c>
      <c r="C67" s="286"/>
      <c r="D67" s="286">
        <v>29184.81</v>
      </c>
    </row>
    <row r="68" spans="1:4">
      <c r="A68" s="283"/>
      <c r="B68" s="290" t="s">
        <v>799</v>
      </c>
      <c r="C68" s="283"/>
      <c r="D68" s="283"/>
    </row>
    <row r="69" spans="1:4">
      <c r="B69" s="287"/>
    </row>
    <row r="70" spans="1:4">
      <c r="A70" s="288" t="s">
        <v>749</v>
      </c>
      <c r="B70" t="s">
        <v>591</v>
      </c>
      <c r="C70" s="286">
        <v>31067.31</v>
      </c>
      <c r="D70" s="286"/>
    </row>
    <row r="71" spans="1:4">
      <c r="A71" s="289" t="s">
        <v>747</v>
      </c>
      <c r="B71" s="283" t="s">
        <v>748</v>
      </c>
      <c r="C71" s="283"/>
      <c r="D71" s="285">
        <v>31067.31</v>
      </c>
    </row>
    <row r="72" spans="1:4">
      <c r="B72" s="287" t="s">
        <v>800</v>
      </c>
    </row>
    <row r="74" spans="1:4">
      <c r="A74" s="281"/>
      <c r="B74" s="282" t="s">
        <v>308</v>
      </c>
      <c r="C74" s="282" t="s">
        <v>25</v>
      </c>
      <c r="D74" s="282" t="s">
        <v>26</v>
      </c>
    </row>
    <row r="75" spans="1:4">
      <c r="A75" s="291" t="s">
        <v>782</v>
      </c>
      <c r="B75" s="283" t="s">
        <v>795</v>
      </c>
      <c r="C75" s="285">
        <v>31497.119999999999</v>
      </c>
      <c r="D75" s="283"/>
    </row>
    <row r="76" spans="1:4">
      <c r="A76" s="288" t="s">
        <v>783</v>
      </c>
      <c r="B76" t="s">
        <v>765</v>
      </c>
      <c r="D76" s="286">
        <v>31497.119999999999</v>
      </c>
    </row>
    <row r="77" spans="1:4">
      <c r="A77" s="283"/>
      <c r="B77" s="290" t="s">
        <v>296</v>
      </c>
      <c r="C77" s="283"/>
      <c r="D77" s="28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44BF-7EED-4C09-A2A4-48BCEB2CAD84}">
  <dimension ref="A1:D48"/>
  <sheetViews>
    <sheetView zoomScaleNormal="100" workbookViewId="0">
      <selection activeCell="A8" sqref="A8"/>
    </sheetView>
  </sheetViews>
  <sheetFormatPr defaultRowHeight="15"/>
  <cols>
    <col min="1" max="1" width="10" bestFit="1" customWidth="1"/>
    <col min="2" max="2" width="34.140625" customWidth="1"/>
    <col min="3" max="3" width="76.28515625" customWidth="1"/>
  </cols>
  <sheetData>
    <row r="1" spans="1:3" ht="15.75">
      <c r="A1" s="380" t="s">
        <v>605</v>
      </c>
      <c r="B1" s="380"/>
      <c r="C1" s="380"/>
    </row>
    <row r="3" spans="1:3">
      <c r="A3" s="379" t="s">
        <v>309</v>
      </c>
      <c r="B3" s="379"/>
      <c r="C3" s="379"/>
    </row>
    <row r="5" spans="1:3">
      <c r="A5" s="295" t="s">
        <v>310</v>
      </c>
      <c r="B5" s="296" t="s">
        <v>311</v>
      </c>
      <c r="C5" s="295" t="s">
        <v>312</v>
      </c>
    </row>
    <row r="7" spans="1:3" ht="105">
      <c r="A7" s="297" t="s">
        <v>578</v>
      </c>
      <c r="B7" s="298" t="s">
        <v>579</v>
      </c>
      <c r="C7" s="294" t="s">
        <v>808</v>
      </c>
    </row>
    <row r="8" spans="1:3" ht="45">
      <c r="A8" s="297" t="s">
        <v>580</v>
      </c>
      <c r="B8" s="298" t="s">
        <v>581</v>
      </c>
      <c r="C8" s="298" t="s">
        <v>809</v>
      </c>
    </row>
    <row r="9" spans="1:3" ht="60">
      <c r="A9" s="299" t="s">
        <v>589</v>
      </c>
      <c r="B9" s="298" t="s">
        <v>588</v>
      </c>
      <c r="C9" s="294" t="s">
        <v>587</v>
      </c>
    </row>
    <row r="10" spans="1:3" ht="90">
      <c r="A10" s="297" t="s">
        <v>590</v>
      </c>
      <c r="B10" s="298" t="s">
        <v>591</v>
      </c>
      <c r="C10" s="294" t="s">
        <v>592</v>
      </c>
    </row>
    <row r="12" spans="1:3">
      <c r="A12" s="379" t="s">
        <v>316</v>
      </c>
      <c r="B12" s="379"/>
      <c r="C12" s="379"/>
    </row>
    <row r="13" spans="1:3">
      <c r="A13" s="301"/>
      <c r="B13" s="301"/>
      <c r="C13" s="301"/>
    </row>
    <row r="14" spans="1:3">
      <c r="A14" s="295" t="s">
        <v>310</v>
      </c>
      <c r="B14" s="296" t="s">
        <v>317</v>
      </c>
      <c r="C14" s="295" t="s">
        <v>318</v>
      </c>
    </row>
    <row r="15" spans="1:3" ht="90">
      <c r="A15" s="297" t="s">
        <v>584</v>
      </c>
      <c r="B15" s="298" t="s">
        <v>585</v>
      </c>
      <c r="C15" s="298" t="s">
        <v>586</v>
      </c>
    </row>
    <row r="16" spans="1:3" ht="45">
      <c r="A16" s="297" t="s">
        <v>313</v>
      </c>
      <c r="B16" s="298" t="s">
        <v>582</v>
      </c>
      <c r="C16" s="298" t="s">
        <v>583</v>
      </c>
    </row>
    <row r="17" spans="1:4" ht="45">
      <c r="A17" s="299" t="s">
        <v>314</v>
      </c>
      <c r="B17" s="298" t="s">
        <v>291</v>
      </c>
      <c r="C17" s="294" t="s">
        <v>602</v>
      </c>
    </row>
    <row r="18" spans="1:4" ht="75">
      <c r="A18" s="297" t="s">
        <v>315</v>
      </c>
      <c r="B18" s="298" t="s">
        <v>250</v>
      </c>
      <c r="C18" s="294" t="s">
        <v>601</v>
      </c>
    </row>
    <row r="19" spans="1:4">
      <c r="A19" s="297"/>
      <c r="B19" s="298"/>
      <c r="C19" s="298"/>
    </row>
    <row r="22" spans="1:4">
      <c r="A22" s="379" t="s">
        <v>319</v>
      </c>
      <c r="B22" s="379"/>
      <c r="C22" s="379"/>
    </row>
    <row r="23" spans="1:4">
      <c r="A23" s="301"/>
      <c r="B23" s="301"/>
      <c r="C23" s="301"/>
    </row>
    <row r="24" spans="1:4">
      <c r="A24" s="295" t="s">
        <v>320</v>
      </c>
      <c r="B24" s="296" t="s">
        <v>321</v>
      </c>
      <c r="C24" s="295" t="s">
        <v>322</v>
      </c>
    </row>
    <row r="25" spans="1:4" ht="90">
      <c r="A25" s="297" t="s">
        <v>594</v>
      </c>
      <c r="B25" s="298" t="s">
        <v>593</v>
      </c>
      <c r="C25" s="298" t="s">
        <v>595</v>
      </c>
      <c r="D25" s="300"/>
    </row>
    <row r="27" spans="1:4">
      <c r="A27" s="379" t="s">
        <v>325</v>
      </c>
      <c r="B27" s="379"/>
      <c r="C27" s="379"/>
    </row>
    <row r="28" spans="1:4">
      <c r="A28" s="295" t="s">
        <v>320</v>
      </c>
      <c r="B28" s="296" t="s">
        <v>321</v>
      </c>
      <c r="C28" s="295" t="s">
        <v>322</v>
      </c>
    </row>
    <row r="29" spans="1:4" ht="75">
      <c r="A29" s="297" t="s">
        <v>323</v>
      </c>
      <c r="B29" s="298" t="s">
        <v>324</v>
      </c>
      <c r="C29" s="298" t="s">
        <v>596</v>
      </c>
    </row>
    <row r="32" spans="1:4">
      <c r="A32" s="379" t="s">
        <v>597</v>
      </c>
      <c r="B32" s="379"/>
      <c r="C32" s="379"/>
    </row>
    <row r="33" spans="1:3">
      <c r="A33" s="301"/>
      <c r="B33" s="301"/>
      <c r="C33" s="301"/>
    </row>
    <row r="34" spans="1:3">
      <c r="A34" s="295" t="s">
        <v>327</v>
      </c>
      <c r="B34" s="296" t="s">
        <v>328</v>
      </c>
      <c r="C34" s="295" t="s">
        <v>329</v>
      </c>
    </row>
    <row r="35" spans="1:3" ht="90">
      <c r="A35" s="297" t="s">
        <v>331</v>
      </c>
      <c r="B35" s="298" t="s">
        <v>332</v>
      </c>
      <c r="C35" s="294" t="s">
        <v>604</v>
      </c>
    </row>
    <row r="36" spans="1:3" ht="105">
      <c r="A36" s="297" t="s">
        <v>330</v>
      </c>
      <c r="B36" s="298" t="s">
        <v>600</v>
      </c>
      <c r="C36" s="294" t="s">
        <v>603</v>
      </c>
    </row>
    <row r="38" spans="1:3">
      <c r="A38" s="379" t="s">
        <v>326</v>
      </c>
      <c r="B38" s="379"/>
      <c r="C38" s="379"/>
    </row>
    <row r="40" spans="1:3" ht="75">
      <c r="A40" s="297" t="s">
        <v>598</v>
      </c>
      <c r="B40" s="298" t="s">
        <v>599</v>
      </c>
      <c r="C40" s="294" t="s">
        <v>810</v>
      </c>
    </row>
    <row r="41" spans="1:3" ht="60">
      <c r="A41" s="297" t="s">
        <v>811</v>
      </c>
      <c r="B41" s="298" t="s">
        <v>812</v>
      </c>
      <c r="C41" s="294" t="s">
        <v>813</v>
      </c>
    </row>
    <row r="42" spans="1:3">
      <c r="A42" s="297"/>
      <c r="B42" s="298"/>
      <c r="C42" s="294"/>
    </row>
    <row r="43" spans="1:3" ht="90">
      <c r="A43" s="297" t="s">
        <v>814</v>
      </c>
      <c r="B43" s="351" t="s">
        <v>815</v>
      </c>
      <c r="C43" s="294" t="s">
        <v>816</v>
      </c>
    </row>
    <row r="44" spans="1:3" ht="90">
      <c r="A44" s="297" t="s">
        <v>817</v>
      </c>
      <c r="B44" s="298" t="s">
        <v>818</v>
      </c>
      <c r="C44" s="294" t="s">
        <v>819</v>
      </c>
    </row>
    <row r="45" spans="1:3" ht="105">
      <c r="A45" s="297" t="s">
        <v>820</v>
      </c>
      <c r="B45" s="298" t="s">
        <v>821</v>
      </c>
      <c r="C45" s="294" t="s">
        <v>822</v>
      </c>
    </row>
    <row r="46" spans="1:3" ht="60">
      <c r="A46" s="297" t="s">
        <v>823</v>
      </c>
      <c r="B46" s="298" t="s">
        <v>824</v>
      </c>
      <c r="C46" s="294" t="s">
        <v>825</v>
      </c>
    </row>
    <row r="47" spans="1:3" ht="45">
      <c r="A47" s="297" t="s">
        <v>826</v>
      </c>
      <c r="B47" s="298" t="s">
        <v>827</v>
      </c>
      <c r="C47" s="294" t="s">
        <v>828</v>
      </c>
    </row>
    <row r="48" spans="1:3" ht="45">
      <c r="A48" s="297" t="s">
        <v>826</v>
      </c>
      <c r="B48" s="298" t="s">
        <v>829</v>
      </c>
      <c r="C48" s="294" t="s">
        <v>830</v>
      </c>
    </row>
  </sheetData>
  <mergeCells count="7">
    <mergeCell ref="A38:C38"/>
    <mergeCell ref="A1:C1"/>
    <mergeCell ref="A3:C3"/>
    <mergeCell ref="A12:C12"/>
    <mergeCell ref="A22:C22"/>
    <mergeCell ref="A27:C27"/>
    <mergeCell ref="A32:C32"/>
  </mergeCells>
  <pageMargins left="0.2" right="0.2" top="0.75" bottom="0.75" header="0.3" footer="0.3"/>
  <pageSetup scale="85" orientation="portrait" r:id="rId1"/>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ADEE35-8621-41E8-AB2D-5E7ED4C6B0E8}">
  <ds:schemaRefs>
    <ds:schemaRef ds:uri="http://schemas.microsoft.com/office/2006/metadata/properties"/>
    <ds:schemaRef ds:uri="http://schemas.microsoft.com/office/infopath/2007/PartnerControls"/>
    <ds:schemaRef ds:uri="360bb04c-dde0-4e05-87cd-50c1c3e4bdd6"/>
    <ds:schemaRef ds:uri="1d496aed-39d0-4758-b3cf-4e4773287716"/>
    <ds:schemaRef ds:uri="http://schemas.microsoft.com/sharepoint/v3"/>
  </ds:schemaRefs>
</ds:datastoreItem>
</file>

<file path=customXml/itemProps2.xml><?xml version="1.0" encoding="utf-8"?>
<ds:datastoreItem xmlns:ds="http://schemas.openxmlformats.org/officeDocument/2006/customXml" ds:itemID="{BE3A5514-DA09-4F27-A397-529B2C9E6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d496aed-39d0-4758-b3cf-4e4773287716"/>
    <ds:schemaRef ds:uri="360bb04c-dde0-4e05-87cd-50c1c3e4bd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FF9439-8488-4AEF-831A-84D9C3DE81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Steps for Reporting SBITAs</vt:lpstr>
      <vt:lpstr>1. Subscription Term Definition</vt:lpstr>
      <vt:lpstr>2. Calculating Subscript Term</vt:lpstr>
      <vt:lpstr>3a. Subscript Liab &amp; Asset Defs</vt:lpstr>
      <vt:lpstr>3b. Calculate Liability &amp; Asset</vt:lpstr>
      <vt:lpstr>Journal Entries - SBITAs exps</vt:lpstr>
      <vt:lpstr>Journal Entries -SBITA (6.21)</vt:lpstr>
      <vt:lpstr>Journal Entries -SBITA (NP)</vt:lpstr>
      <vt:lpstr>COA updates 5.23</vt:lpstr>
      <vt:lpstr>4. Subscription Liability Note </vt:lpstr>
      <vt:lpstr>5. Restatement to Beginning NP</vt:lpstr>
      <vt:lpstr>Summary "SBITAs" FY</vt:lpstr>
      <vt:lpstr>6a. Capital Assets Summary</vt:lpstr>
      <vt:lpstr>6b. Capital Asset Additions</vt:lpstr>
      <vt:lpstr>6c. Net Capital Subscrip Assets</vt:lpstr>
      <vt:lpstr>'Summary "SBITAs" FY'!Print_Area</vt:lpstr>
      <vt:lpstr>'4. Subscription Liability Note '!Print_Titles</vt:lpstr>
      <vt:lpstr>'5. Restatement to Beginning NP'!Print_Titles</vt:lpstr>
      <vt:lpstr>'6a. Capital Assets Summary'!Print_Titles</vt:lpstr>
      <vt:lpstr>'6b. Capital Asset Additions'!Print_Titles</vt:lpstr>
      <vt:lpstr>'COA updates 5.23'!Print_Titles</vt:lpstr>
      <vt:lpstr>'Summary "SBITAs" FY'!Print_Titles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Debara Montgomery</dc:creator>
  <cp:lastModifiedBy>Debara Montgomery</cp:lastModifiedBy>
  <cp:lastPrinted>2021-06-21T17:35:11Z</cp:lastPrinted>
  <dcterms:created xsi:type="dcterms:W3CDTF">2020-06-04T17:50:31Z</dcterms:created>
  <dcterms:modified xsi:type="dcterms:W3CDTF">2023-10-13T13:59:03Z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